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35" windowHeight="7320" tabRatio="854" activeTab="0"/>
  </bookViews>
  <sheets>
    <sheet name="Season Summary" sheetId="1" r:id="rId1"/>
    <sheet name="Fixtures" sheetId="2" r:id="rId2"/>
    <sheet name="Results" sheetId="3" r:id="rId3"/>
    <sheet name="Batting" sheetId="4" r:id="rId4"/>
    <sheet name="Bowling" sheetId="5" r:id="rId5"/>
    <sheet name="Catches &amp; Stumpings" sheetId="6" r:id="rId6"/>
    <sheet name="Partnerships" sheetId="7" r:id="rId7"/>
    <sheet name="NACA" sheetId="8" r:id="rId8"/>
    <sheet name="Sheet5" sheetId="9" state="hidden" r:id="rId9"/>
    <sheet name="Sheet6" sheetId="10" state="hidden" r:id="rId10"/>
    <sheet name="Sheet14" sheetId="11" state="hidden" r:id="rId11"/>
    <sheet name="Sheet15" sheetId="12" state="hidden" r:id="rId12"/>
    <sheet name="Sheet16" sheetId="13" state="hidden" r:id="rId13"/>
  </sheets>
  <definedNames>
    <definedName name="Batting">$A$3</definedName>
    <definedName name="Bowling">$A$39</definedName>
    <definedName name="Catches">$A$70</definedName>
    <definedName name="Drops">$A$98</definedName>
    <definedName name="_xlnm.Print_Area" localSheetId="3">'Batting'!$A$1:$AM$80</definedName>
    <definedName name="_xlnm.Print_Area" localSheetId="4">'Bowling'!$A$1:$BX$40</definedName>
    <definedName name="_xlnm.Print_Area" localSheetId="6">'Partnerships'!$A$1:$G$26</definedName>
    <definedName name="_xlnm.Print_Area" localSheetId="2">'Results'!$A$1:$R$40</definedName>
    <definedName name="_xlnm.Print_Area" localSheetId="0">'Season Summary'!$A$1:$G$68</definedName>
    <definedName name="Results">$A$136</definedName>
    <definedName name="Season_Stats">$A$182</definedName>
    <definedName name="Wkt_Keeping">$A$128</definedName>
  </definedNames>
  <calcPr fullCalcOnLoad="1"/>
</workbook>
</file>

<file path=xl/sharedStrings.xml><?xml version="1.0" encoding="utf-8"?>
<sst xmlns="http://schemas.openxmlformats.org/spreadsheetml/2006/main" count="1342" uniqueCount="491">
  <si>
    <t>BATTING</t>
  </si>
  <si>
    <t>Run</t>
  </si>
  <si>
    <t xml:space="preserve"> </t>
  </si>
  <si>
    <t>BOWLING</t>
  </si>
  <si>
    <t>Ov</t>
  </si>
  <si>
    <t>M</t>
  </si>
  <si>
    <t>Wk</t>
  </si>
  <si>
    <t>R</t>
  </si>
  <si>
    <t>NACA</t>
  </si>
  <si>
    <t>PARTNERSHIPS - SEASON BEST</t>
  </si>
  <si>
    <t>Wkt</t>
  </si>
  <si>
    <t>Runs</t>
  </si>
  <si>
    <t>Batsmen</t>
  </si>
  <si>
    <t>Opposition</t>
  </si>
  <si>
    <t>CATCHES / STUMPINGS</t>
  </si>
  <si>
    <t>1) Dismissed 5 times</t>
  </si>
  <si>
    <t>2) Have scored at least 200 runs and been to the</t>
  </si>
  <si>
    <t xml:space="preserve">    crease 5 times (This includes 'not outs')</t>
  </si>
  <si>
    <t>1) Bowled 30 overs</t>
  </si>
  <si>
    <t>To qualify for batting averages you must have been:</t>
  </si>
  <si>
    <t>To qualify for bowling averages you must have:</t>
  </si>
  <si>
    <t>2) Bowled in at least 5 matches</t>
  </si>
  <si>
    <t>Date</t>
  </si>
  <si>
    <t>Opponent</t>
  </si>
  <si>
    <t>Time</t>
  </si>
  <si>
    <t>Result</t>
  </si>
  <si>
    <t>Match</t>
  </si>
  <si>
    <t>2.00 pm</t>
  </si>
  <si>
    <t>(40 overs)</t>
  </si>
  <si>
    <t>40 overs a side</t>
  </si>
  <si>
    <t>Loss</t>
  </si>
  <si>
    <t>Nepotists</t>
  </si>
  <si>
    <t>Oxford Tour (ISIS Tournament)</t>
  </si>
  <si>
    <t>1.30 pm</t>
  </si>
  <si>
    <t>Hampton Wick</t>
  </si>
  <si>
    <t>Northwood</t>
  </si>
  <si>
    <t>Teddington</t>
  </si>
  <si>
    <t>South Hampstead</t>
  </si>
  <si>
    <t>Time Game</t>
  </si>
  <si>
    <t>Barnes</t>
  </si>
  <si>
    <t>Northfields</t>
  </si>
  <si>
    <t>Shepperton</t>
  </si>
  <si>
    <t>12.00 pm</t>
  </si>
  <si>
    <t>Hampstead</t>
  </si>
  <si>
    <t>HOAR, Carl</t>
  </si>
  <si>
    <t>no</t>
  </si>
  <si>
    <t>ELLEGARD, Chris</t>
  </si>
  <si>
    <t>THOO, Kiat</t>
  </si>
  <si>
    <t>NAIDU, Nilesh</t>
  </si>
  <si>
    <t>WERREN, Steve</t>
  </si>
  <si>
    <t>KIRMANI, Nehal</t>
  </si>
  <si>
    <t>dnb</t>
  </si>
  <si>
    <t>*</t>
  </si>
  <si>
    <t>Batting</t>
  </si>
  <si>
    <t>Bowling</t>
  </si>
  <si>
    <t>(35 overs)</t>
  </si>
  <si>
    <t>Hoar</t>
  </si>
  <si>
    <t>Werren</t>
  </si>
  <si>
    <t>Naidu</t>
  </si>
  <si>
    <t>Ellegard</t>
  </si>
  <si>
    <t>Events</t>
  </si>
  <si>
    <t xml:space="preserve">N.O. </t>
  </si>
  <si>
    <t>Thoo</t>
  </si>
  <si>
    <t>HARDY, Tim</t>
  </si>
  <si>
    <t>Win</t>
  </si>
  <si>
    <t>ANDREW, Rik</t>
  </si>
  <si>
    <t>Pl</t>
  </si>
  <si>
    <t>Inn</t>
  </si>
  <si>
    <t>HS</t>
  </si>
  <si>
    <t>41 no</t>
  </si>
  <si>
    <t>Atkinson</t>
  </si>
  <si>
    <t>ATKINSON, Dale</t>
  </si>
  <si>
    <t>239-9</t>
  </si>
  <si>
    <t>(37.2 overs)</t>
  </si>
  <si>
    <t>COCKING, Stephen</t>
  </si>
  <si>
    <t>(29 overs)</t>
  </si>
  <si>
    <t>DALE, Colin</t>
  </si>
  <si>
    <t>Ave</t>
  </si>
  <si>
    <t xml:space="preserve">TOTAL </t>
  </si>
  <si>
    <t>R/O</t>
  </si>
  <si>
    <t>S.R.</t>
  </si>
  <si>
    <t xml:space="preserve">    Best figures</t>
  </si>
  <si>
    <t>Ealing Wanderers</t>
  </si>
  <si>
    <t>1.00 pm</t>
  </si>
  <si>
    <t>Devon Golf Tour</t>
  </si>
  <si>
    <t xml:space="preserve"> 2nd Innings</t>
  </si>
  <si>
    <t>Scorecard</t>
  </si>
  <si>
    <r>
      <t xml:space="preserve">                </t>
    </r>
    <r>
      <rPr>
        <b/>
        <u val="single"/>
        <sz val="10"/>
        <rFont val="Times New Roman"/>
        <family val="1"/>
      </rPr>
      <t>and</t>
    </r>
  </si>
  <si>
    <t xml:space="preserve"> (NZ)</t>
  </si>
  <si>
    <t xml:space="preserve"> (ENG)</t>
  </si>
  <si>
    <t xml:space="preserve"> (AUS)</t>
  </si>
  <si>
    <t xml:space="preserve"> (PAK)</t>
  </si>
  <si>
    <t>Mon 02 May</t>
  </si>
  <si>
    <t>Sun 08 May</t>
  </si>
  <si>
    <t>Sun 15 May</t>
  </si>
  <si>
    <t>Sun 22 May</t>
  </si>
  <si>
    <t>Sun 05 Jun</t>
  </si>
  <si>
    <t>Sun 12 Jun</t>
  </si>
  <si>
    <t>2.00pm</t>
  </si>
  <si>
    <t>Sun 19 Jun</t>
  </si>
  <si>
    <t>Sun 26 Jun</t>
  </si>
  <si>
    <t>Old Manorians</t>
  </si>
  <si>
    <t>Sun 03 Jul</t>
  </si>
  <si>
    <t>Sun 10 Jul</t>
  </si>
  <si>
    <t>14 - 18  Jul</t>
  </si>
  <si>
    <t>Sun 24 Jul</t>
  </si>
  <si>
    <t>Sun 31 Jul</t>
  </si>
  <si>
    <t>Sun 07 Aug</t>
  </si>
  <si>
    <t>Sun 14 Aug</t>
  </si>
  <si>
    <t>Rotten Livers</t>
  </si>
  <si>
    <t>Sat 20 Aug</t>
  </si>
  <si>
    <t>Sun 21 Aug</t>
  </si>
  <si>
    <t>Mon 29 Aug</t>
  </si>
  <si>
    <t>Sun 04 Sep</t>
  </si>
  <si>
    <t>AGM &amp; 30th Year Anniversary Dinner</t>
  </si>
  <si>
    <t>14 - 18 July</t>
  </si>
  <si>
    <t>Nepo Friday at the Oval Test (Eng v Ind)</t>
  </si>
  <si>
    <t>20 - 21 Aug</t>
  </si>
  <si>
    <t>Harrow St. Mary's</t>
  </si>
  <si>
    <t>Highgate</t>
  </si>
  <si>
    <t>Greening</t>
  </si>
  <si>
    <t>Ellegard 2, Khan, Hardy, Werren 1/2</t>
  </si>
  <si>
    <t>4 no</t>
  </si>
  <si>
    <t>Kimani</t>
  </si>
  <si>
    <t>2 no</t>
  </si>
  <si>
    <t>6-0</t>
  </si>
  <si>
    <t>(1.4 overs)</t>
  </si>
  <si>
    <t>Prior</t>
  </si>
  <si>
    <t>2-41 (7 ov)</t>
  </si>
  <si>
    <t>3-36  (4.2 ov)</t>
  </si>
  <si>
    <t>3-52  (7 ov)</t>
  </si>
  <si>
    <r>
      <t>Catches/Stumpings</t>
    </r>
    <r>
      <rPr>
        <b/>
        <sz val="10"/>
        <rFont val="Times New Roman"/>
        <family val="1"/>
      </rPr>
      <t>:  (5/2)</t>
    </r>
  </si>
  <si>
    <t>236-9</t>
  </si>
  <si>
    <t>237-2</t>
  </si>
  <si>
    <t>(32.2 overs)</t>
  </si>
  <si>
    <t>Syed</t>
  </si>
  <si>
    <t>1-30   (5 ov)</t>
  </si>
  <si>
    <t>1-56 (7 ov)</t>
  </si>
  <si>
    <t>0-14 (1.2 ov)</t>
  </si>
  <si>
    <t>216-8</t>
  </si>
  <si>
    <t>4-25 (6 ov)</t>
  </si>
  <si>
    <t>2-5   (2 ov)</t>
  </si>
  <si>
    <t>2-6   (2 ov)</t>
  </si>
  <si>
    <t>Nisbet</t>
  </si>
  <si>
    <t xml:space="preserve">Hoar 2, Ellegard, Thacker, Culley, Naidu, </t>
  </si>
  <si>
    <t>Fernando</t>
  </si>
  <si>
    <t>Thacker</t>
  </si>
  <si>
    <t>(39.4 overs)</t>
  </si>
  <si>
    <t>(38.5 overs)</t>
  </si>
  <si>
    <t>3-39 (8.2 ov)</t>
  </si>
  <si>
    <t>2-28 (5 ov)</t>
  </si>
  <si>
    <t>2-48 (7.4 ov)</t>
  </si>
  <si>
    <t>73 no</t>
  </si>
  <si>
    <t>32 no</t>
  </si>
  <si>
    <t>Werren 3, Nisbet</t>
  </si>
  <si>
    <r>
      <t>Catches/Stumpings</t>
    </r>
    <r>
      <rPr>
        <b/>
        <sz val="10"/>
        <rFont val="Times New Roman"/>
        <family val="1"/>
      </rPr>
      <t>:  (1/0)</t>
    </r>
  </si>
  <si>
    <r>
      <t>Catches/Stumpings</t>
    </r>
    <r>
      <rPr>
        <b/>
        <sz val="10"/>
        <rFont val="Times New Roman"/>
        <family val="1"/>
      </rPr>
      <t>:  (6/0)</t>
    </r>
  </si>
  <si>
    <r>
      <t>Catches/Stumpings</t>
    </r>
    <r>
      <rPr>
        <b/>
        <sz val="10"/>
        <rFont val="Times New Roman"/>
        <family val="1"/>
      </rPr>
      <t>:  (4/0)</t>
    </r>
  </si>
  <si>
    <t>250-4</t>
  </si>
  <si>
    <t>252-5</t>
  </si>
  <si>
    <t>(42.5 overs)</t>
  </si>
  <si>
    <t>1-23 (4 ov)</t>
  </si>
  <si>
    <t>1-31 (8 ov)</t>
  </si>
  <si>
    <t>Culley</t>
  </si>
  <si>
    <t>1-47 (8 ov)</t>
  </si>
  <si>
    <t>(35.2 overs)</t>
  </si>
  <si>
    <t>222-7</t>
  </si>
  <si>
    <t>(31.5 overs)</t>
  </si>
  <si>
    <t>Eaton</t>
  </si>
  <si>
    <t>Khan</t>
  </si>
  <si>
    <t>3-44 (8 ov)</t>
  </si>
  <si>
    <t>4-40 (8 ov)</t>
  </si>
  <si>
    <t>2-27 (3.2 ov)</t>
  </si>
  <si>
    <t>Khan, Eaton, Fernando, Cocking</t>
  </si>
  <si>
    <t>SYED, Qasim</t>
  </si>
  <si>
    <t>KHAN, Shanna</t>
  </si>
  <si>
    <t>CULLEY, James</t>
  </si>
  <si>
    <t xml:space="preserve"> (IND)</t>
  </si>
  <si>
    <t>THACKER, Nilesh</t>
  </si>
  <si>
    <t>NISBET, Andrew</t>
  </si>
  <si>
    <t>EATON, Jim</t>
  </si>
  <si>
    <t>FERNANDO, Merwin</t>
  </si>
  <si>
    <t>GREENING, Ed</t>
  </si>
  <si>
    <t>Mon 30 May</t>
  </si>
  <si>
    <t>PRIOR, Joshua</t>
  </si>
  <si>
    <t>ROBSON, Chris</t>
  </si>
  <si>
    <t xml:space="preserve"> (ZIM)</t>
  </si>
  <si>
    <t>Josh Prior (45)</t>
  </si>
  <si>
    <t>Steve Werren (32*)</t>
  </si>
  <si>
    <t>Nilesh Naidu (73*)</t>
  </si>
  <si>
    <t>Chris Ellegard (45)</t>
  </si>
  <si>
    <t>James Culley (5)</t>
  </si>
  <si>
    <t>Nilesh Thacker (41*)</t>
  </si>
  <si>
    <t>O/W</t>
  </si>
  <si>
    <t>Econ</t>
  </si>
  <si>
    <t>R/W</t>
  </si>
  <si>
    <r>
      <t xml:space="preserve">                    </t>
    </r>
    <r>
      <rPr>
        <b/>
        <u val="single"/>
        <sz val="10"/>
        <rFont val="Times New Roman"/>
        <family val="1"/>
      </rPr>
      <t>or</t>
    </r>
  </si>
  <si>
    <t>Rained Off</t>
  </si>
  <si>
    <t>35 overs a side</t>
  </si>
  <si>
    <t>177-5</t>
  </si>
  <si>
    <t>(27 overs)</t>
  </si>
  <si>
    <t>5-34  (7 ov)</t>
  </si>
  <si>
    <t>2-15  (7 ov)</t>
  </si>
  <si>
    <t>1-14 (2 ov)</t>
  </si>
  <si>
    <t>Fernando, Hoar, Challinor, Khan</t>
  </si>
  <si>
    <t>CHALLINOR, Philip</t>
  </si>
  <si>
    <t>Carl Hoar (74)</t>
  </si>
  <si>
    <t>Chris Ellegard (31)</t>
  </si>
  <si>
    <t xml:space="preserve"> (WAL)</t>
  </si>
  <si>
    <t>(29.2 overs)</t>
  </si>
  <si>
    <t>133-5</t>
  </si>
  <si>
    <t>(23.2 overs)</t>
  </si>
  <si>
    <t>Stout</t>
  </si>
  <si>
    <t>16 no</t>
  </si>
  <si>
    <t>2-10  (3 ov)</t>
  </si>
  <si>
    <t>2-28  (6 ov)</t>
  </si>
  <si>
    <t>Prior, Fernando</t>
  </si>
  <si>
    <t>STOUT, Mick</t>
  </si>
  <si>
    <t>ALSO BOWLED</t>
  </si>
  <si>
    <t>2-33  (6 ov)</t>
  </si>
  <si>
    <t>Abandoned</t>
  </si>
  <si>
    <t>ALSO BATTED</t>
  </si>
  <si>
    <t>20 overs a side</t>
  </si>
  <si>
    <t>Dale</t>
  </si>
  <si>
    <r>
      <t>Catches/Stumpings</t>
    </r>
    <r>
      <rPr>
        <b/>
        <sz val="10"/>
        <rFont val="Times New Roman"/>
        <family val="1"/>
      </rPr>
      <t>:  (1/1)</t>
    </r>
  </si>
  <si>
    <t>Hoar, Werren 0/1</t>
  </si>
  <si>
    <t>235-9</t>
  </si>
  <si>
    <t>(34.1 overs)</t>
  </si>
  <si>
    <t>78 no</t>
  </si>
  <si>
    <t>3-35  (7 ov)</t>
  </si>
  <si>
    <t>2-27  (7 ov)</t>
  </si>
  <si>
    <t>Merwin Fernando (78*)</t>
  </si>
  <si>
    <t>Kiat Thoo (9)</t>
  </si>
  <si>
    <t>Steve Werren (31)</t>
  </si>
  <si>
    <t>1.15 pm</t>
  </si>
  <si>
    <r>
      <t>Catches/Stumpings</t>
    </r>
    <r>
      <rPr>
        <b/>
        <sz val="10"/>
        <rFont val="Times New Roman"/>
        <family val="1"/>
      </rPr>
      <t>:  (7/0)</t>
    </r>
  </si>
  <si>
    <t>Culley (2), Khan, Hoar, Naidu, Andrew, Werren</t>
  </si>
  <si>
    <t>194-9</t>
  </si>
  <si>
    <t>198-3</t>
  </si>
  <si>
    <t>(29.1 overs)</t>
  </si>
  <si>
    <t>84 no</t>
  </si>
  <si>
    <t>34 no</t>
  </si>
  <si>
    <t>Andrew</t>
  </si>
  <si>
    <t>4-33   (8 ov)</t>
  </si>
  <si>
    <t>2-5    (3 ov)</t>
  </si>
  <si>
    <t>2-51 (7 ov)</t>
  </si>
  <si>
    <t>AHMAD, Danyal</t>
  </si>
  <si>
    <t>NAEEM, Moz</t>
  </si>
  <si>
    <t>Harrow Weald</t>
  </si>
  <si>
    <t>(Devon Golf Tour)</t>
  </si>
  <si>
    <t>251-4</t>
  </si>
  <si>
    <t>Hardy</t>
  </si>
  <si>
    <t>3-14   (4 ov)</t>
  </si>
  <si>
    <t>1-18   (6 ov)</t>
  </si>
  <si>
    <t>1-28   (5 ov)</t>
  </si>
  <si>
    <r>
      <t>Catches/Stumpings</t>
    </r>
    <r>
      <rPr>
        <b/>
        <sz val="10"/>
        <rFont val="Times New Roman"/>
        <family val="1"/>
      </rPr>
      <t>:  (2/0)</t>
    </r>
  </si>
  <si>
    <t>Panchaz, Werren</t>
  </si>
  <si>
    <t>PANCHAZ, Umes</t>
  </si>
  <si>
    <t>Carl Hoar (83)</t>
  </si>
  <si>
    <t>PANCHEZ, Umes</t>
  </si>
  <si>
    <t>WERREN, Steve (w/k)</t>
  </si>
  <si>
    <t>KHAN, Shahna</t>
  </si>
  <si>
    <r>
      <t xml:space="preserve">Win     </t>
    </r>
    <r>
      <rPr>
        <sz val="7.5"/>
        <rFont val="Times New Roman"/>
        <family val="1"/>
      </rPr>
      <t>(Semi Final)</t>
    </r>
  </si>
  <si>
    <r>
      <t xml:space="preserve">Post Modernists </t>
    </r>
    <r>
      <rPr>
        <sz val="7.5"/>
        <rFont val="Times New Roman"/>
        <family val="1"/>
      </rPr>
      <t>(ISIS Trophy)</t>
    </r>
  </si>
  <si>
    <r>
      <t xml:space="preserve">Win     </t>
    </r>
    <r>
      <rPr>
        <sz val="7.5"/>
        <rFont val="Times New Roman"/>
        <family val="1"/>
      </rPr>
      <t>(Final)</t>
    </r>
  </si>
  <si>
    <t>Twenty20 Big Bash</t>
  </si>
  <si>
    <r>
      <t>Nine Bar</t>
    </r>
    <r>
      <rPr>
        <sz val="7.5"/>
        <rFont val="Times New Roman"/>
        <family val="1"/>
      </rPr>
      <t>                       (ISIS Trophy)</t>
    </r>
  </si>
  <si>
    <t>Nine Bar</t>
  </si>
  <si>
    <t>Post Modernists</t>
  </si>
  <si>
    <t>HALEY, Peter</t>
  </si>
  <si>
    <t>COLEMAN, Nathan</t>
  </si>
  <si>
    <t>BALDEN, Bruce</t>
  </si>
  <si>
    <t>HARDY, Chris</t>
  </si>
  <si>
    <t>ROBINSON, Ben</t>
  </si>
  <si>
    <t>ROBINSON, Mark</t>
  </si>
  <si>
    <t>LECKENBY, Chris</t>
  </si>
  <si>
    <t>PORTER, Luke</t>
  </si>
  <si>
    <t>WOODWARD, David</t>
  </si>
  <si>
    <t>FRASER, Stuart</t>
  </si>
  <si>
    <t xml:space="preserve"> (SCO)</t>
  </si>
  <si>
    <t>COOK, Clayton</t>
  </si>
  <si>
    <t xml:space="preserve"> (SA)</t>
  </si>
  <si>
    <t>Merwin Fernando (36)</t>
  </si>
  <si>
    <t>101</t>
  </si>
  <si>
    <t>Carl Hoar (140*)</t>
  </si>
  <si>
    <t xml:space="preserve"> 138*</t>
  </si>
  <si>
    <t>Mick Stout (72)</t>
  </si>
  <si>
    <t>Merwin Fernando (67)</t>
  </si>
  <si>
    <t>EDMANDS, Richard</t>
  </si>
  <si>
    <t>BULL, Graham</t>
  </si>
  <si>
    <t>INGHAM, Troy</t>
  </si>
  <si>
    <t>HAYES, Peter</t>
  </si>
  <si>
    <t>THACKER, Jay</t>
  </si>
  <si>
    <t>Golf Day, Hampstead Golf Club</t>
  </si>
  <si>
    <t>Golf Day, Farleigh Golf Club</t>
  </si>
  <si>
    <t xml:space="preserve">       -</t>
  </si>
  <si>
    <t xml:space="preserve">    -</t>
  </si>
  <si>
    <t xml:space="preserve">           -</t>
  </si>
  <si>
    <t xml:space="preserve">   -</t>
  </si>
  <si>
    <t>248-3</t>
  </si>
  <si>
    <t>(31 overs)</t>
  </si>
  <si>
    <t>(39.5 overs)</t>
  </si>
  <si>
    <t>189-6</t>
  </si>
  <si>
    <t>Haley</t>
  </si>
  <si>
    <t>2-48   (6 ov)</t>
  </si>
  <si>
    <t>1-32   (6 ov)</t>
  </si>
  <si>
    <t>Coleman</t>
  </si>
  <si>
    <t>0-32   (3 ov)</t>
  </si>
  <si>
    <t>Balden</t>
  </si>
  <si>
    <t>(33 overs)</t>
  </si>
  <si>
    <t>238-4</t>
  </si>
  <si>
    <t>197-5</t>
  </si>
  <si>
    <t>2-44   (7 ov)</t>
  </si>
  <si>
    <t>1-39   (3 ov)</t>
  </si>
  <si>
    <t>1-59   (6 ov)</t>
  </si>
  <si>
    <t>Robinson, B</t>
  </si>
  <si>
    <t>Thacker 2, Werren</t>
  </si>
  <si>
    <r>
      <t>Catches/Stumpings</t>
    </r>
    <r>
      <rPr>
        <b/>
        <sz val="10"/>
        <rFont val="Times New Roman"/>
        <family val="1"/>
      </rPr>
      <t>:  (3/0)</t>
    </r>
  </si>
  <si>
    <t>Leckenby</t>
  </si>
  <si>
    <t>223-6</t>
  </si>
  <si>
    <t>220-8</t>
  </si>
  <si>
    <t>Woodward</t>
  </si>
  <si>
    <t>Fraser</t>
  </si>
  <si>
    <t>38 no</t>
  </si>
  <si>
    <t>3-55   (7 ov)</t>
  </si>
  <si>
    <t>1-27   (7 ov)</t>
  </si>
  <si>
    <t>1-38   (7 ov)</t>
  </si>
  <si>
    <t>Porter, Thacker</t>
  </si>
  <si>
    <t>Porter</t>
  </si>
  <si>
    <t>243-2</t>
  </si>
  <si>
    <t>(36.5 overs)</t>
  </si>
  <si>
    <t>140 no</t>
  </si>
  <si>
    <t>3-46   (8 ov)</t>
  </si>
  <si>
    <t>2-5     (6.5 ov)</t>
  </si>
  <si>
    <t>2-30   (8 ov)</t>
  </si>
  <si>
    <t>Thoo, Werren 0/2</t>
  </si>
  <si>
    <r>
      <t>Catches/Stumpings</t>
    </r>
    <r>
      <rPr>
        <b/>
        <sz val="10"/>
        <rFont val="Times New Roman"/>
        <family val="1"/>
      </rPr>
      <t>:  (1/2)</t>
    </r>
  </si>
  <si>
    <t>256-4</t>
  </si>
  <si>
    <t>247-9</t>
  </si>
  <si>
    <t>67 no</t>
  </si>
  <si>
    <t>3-36   (8 ov)</t>
  </si>
  <si>
    <t>2-36   (8 ov)</t>
  </si>
  <si>
    <t>2-43   (8 ov)</t>
  </si>
  <si>
    <t>268-7</t>
  </si>
  <si>
    <t>142-8</t>
  </si>
  <si>
    <t>(38 overs)</t>
  </si>
  <si>
    <t>Edmands</t>
  </si>
  <si>
    <t>Ingham</t>
  </si>
  <si>
    <t>2-51   (6 ov)</t>
  </si>
  <si>
    <t>Bull</t>
  </si>
  <si>
    <t>1-33   (8 ov)</t>
  </si>
  <si>
    <t>1-42   (8 ov)</t>
  </si>
  <si>
    <t>Edmands 2, Thacker, Ingham</t>
  </si>
  <si>
    <t>(20 overs)</t>
  </si>
  <si>
    <t>(18 overs)</t>
  </si>
  <si>
    <t>139-2</t>
  </si>
  <si>
    <t>79 no</t>
  </si>
  <si>
    <t>15 no</t>
  </si>
  <si>
    <t>3-35   (4 ov)</t>
  </si>
  <si>
    <t>2-15   (4 ov)</t>
  </si>
  <si>
    <t>1-26   (4 ov)</t>
  </si>
  <si>
    <t>Werren 2, Ellegard</t>
  </si>
  <si>
    <t xml:space="preserve">MATCHES   </t>
  </si>
  <si>
    <t xml:space="preserve">Scheduled   </t>
  </si>
  <si>
    <t xml:space="preserve">Played   </t>
  </si>
  <si>
    <t xml:space="preserve">Won   </t>
  </si>
  <si>
    <t>6</t>
  </si>
  <si>
    <t>1</t>
  </si>
  <si>
    <t xml:space="preserve">Lost   </t>
  </si>
  <si>
    <t xml:space="preserve">Drawn   </t>
  </si>
  <si>
    <t>0</t>
  </si>
  <si>
    <t xml:space="preserve">Abandoned   </t>
  </si>
  <si>
    <t xml:space="preserve">BATTING   </t>
  </si>
  <si>
    <t xml:space="preserve">Best Average   </t>
  </si>
  <si>
    <t xml:space="preserve">Most Runs   </t>
  </si>
  <si>
    <t xml:space="preserve">Highest Partnership   </t>
  </si>
  <si>
    <t xml:space="preserve">   236* (1st wkt)</t>
  </si>
  <si>
    <t xml:space="preserve">Top 10 Highest Scores   </t>
  </si>
  <si>
    <t xml:space="preserve">BOWLING   </t>
  </si>
  <si>
    <t xml:space="preserve">Most Wickets   </t>
  </si>
  <si>
    <t xml:space="preserve">Most Economical   </t>
  </si>
  <si>
    <t xml:space="preserve">Best Strike Rate   </t>
  </si>
  <si>
    <t xml:space="preserve">Top 10 Best Figures   </t>
  </si>
  <si>
    <t xml:space="preserve">   </t>
  </si>
  <si>
    <t xml:space="preserve">TEAM STATS   </t>
  </si>
  <si>
    <t xml:space="preserve">Players Used   </t>
  </si>
  <si>
    <t xml:space="preserve">Nepotists Debutants   </t>
  </si>
  <si>
    <t xml:space="preserve">Most Catches / Stumpings   </t>
  </si>
  <si>
    <t xml:space="preserve">Most Catches (Non w/k)   </t>
  </si>
  <si>
    <t xml:space="preserve">   7 catches</t>
  </si>
  <si>
    <t xml:space="preserve">Most NACA's   </t>
  </si>
  <si>
    <t xml:space="preserve">Runs Scored   </t>
  </si>
  <si>
    <t xml:space="preserve">Runs Conceded   </t>
  </si>
  <si>
    <t xml:space="preserve">Overs Faced   </t>
  </si>
  <si>
    <t xml:space="preserve">Overs Bowled   </t>
  </si>
  <si>
    <t xml:space="preserve">Wickets Taken   </t>
  </si>
  <si>
    <t xml:space="preserve">Wickets Lost   </t>
  </si>
  <si>
    <t xml:space="preserve">Total 100's   </t>
  </si>
  <si>
    <t xml:space="preserve">   2</t>
  </si>
  <si>
    <t xml:space="preserve">Total 50's   </t>
  </si>
  <si>
    <t xml:space="preserve">Total Ducks   </t>
  </si>
  <si>
    <t>SEASON SUMMARY 2011</t>
  </si>
  <si>
    <t>19</t>
  </si>
  <si>
    <t>18</t>
  </si>
  <si>
    <t>11</t>
  </si>
  <si>
    <t xml:space="preserve">Washout   </t>
  </si>
  <si>
    <t xml:space="preserve"> Merwin Fernando (NZ)</t>
  </si>
  <si>
    <t xml:space="preserve"> Carl Hoar (Eng)</t>
  </si>
  <si>
    <t xml:space="preserve"> Nilesh Naidu (NZ)</t>
  </si>
  <si>
    <t xml:space="preserve">   18.8 runs / wkt</t>
  </si>
  <si>
    <t xml:space="preserve">   20 wkts</t>
  </si>
  <si>
    <t xml:space="preserve"> James Cully (Aus)</t>
  </si>
  <si>
    <t xml:space="preserve">   4.6 runs / over</t>
  </si>
  <si>
    <t xml:space="preserve">   3.3 overs / wkt</t>
  </si>
  <si>
    <t xml:space="preserve">   42 players</t>
  </si>
  <si>
    <t xml:space="preserve">   18 players</t>
  </si>
  <si>
    <t xml:space="preserve">   10 catches / 5 stump</t>
  </si>
  <si>
    <t xml:space="preserve">   2 each</t>
  </si>
  <si>
    <t xml:space="preserve">    140*</t>
  </si>
  <si>
    <t xml:space="preserve">   131</t>
  </si>
  <si>
    <t xml:space="preserve"> Shahna Khan (Ind)</t>
  </si>
  <si>
    <t xml:space="preserve"> Nine Bar (20 Aug 2011)</t>
  </si>
  <si>
    <t xml:space="preserve"> Nilesh Thacker (Ind)</t>
  </si>
  <si>
    <t xml:space="preserve"> Shepperton (07 Aug 2011)</t>
  </si>
  <si>
    <t xml:space="preserve">   80</t>
  </si>
  <si>
    <t xml:space="preserve"> Northfields (10 Jul 2011)</t>
  </si>
  <si>
    <t xml:space="preserve">     84*</t>
  </si>
  <si>
    <t xml:space="preserve"> Northwood (22 May 2011)</t>
  </si>
  <si>
    <t xml:space="preserve">    83</t>
  </si>
  <si>
    <t xml:space="preserve"> Harrow Weald (24 Jul 2011)</t>
  </si>
  <si>
    <t xml:space="preserve">    85</t>
  </si>
  <si>
    <t xml:space="preserve"> Ealing Wanderers (12 Jun 2011)</t>
  </si>
  <si>
    <t xml:space="preserve"> Twenty20 Big Bash (04 Sep 2011)</t>
  </si>
  <si>
    <t xml:space="preserve"> Teddington (19 Jun 2011)</t>
  </si>
  <si>
    <t xml:space="preserve"> Hampton Wick (15 May 2011)</t>
  </si>
  <si>
    <t xml:space="preserve"> Hampton Wick (31 Jul 2011)</t>
  </si>
  <si>
    <t xml:space="preserve">   79</t>
  </si>
  <si>
    <t xml:space="preserve">    79*</t>
  </si>
  <si>
    <t xml:space="preserve">    78*</t>
  </si>
  <si>
    <t xml:space="preserve">  74</t>
  </si>
  <si>
    <t xml:space="preserve">   5-34 (7 overs)</t>
  </si>
  <si>
    <t xml:space="preserve"> Ed Greening (Wal)</t>
  </si>
  <si>
    <t xml:space="preserve"> Harrow St. Mary's (09 May 2011)</t>
  </si>
  <si>
    <t xml:space="preserve">   4-25 (6 overs)</t>
  </si>
  <si>
    <t xml:space="preserve">   4-33 (8 overs)</t>
  </si>
  <si>
    <t xml:space="preserve">   4-40 (8 overs)</t>
  </si>
  <si>
    <t xml:space="preserve"> Rik Andrew (Eng)</t>
  </si>
  <si>
    <t xml:space="preserve"> Highgate (30 May 2011)</t>
  </si>
  <si>
    <t xml:space="preserve">   3-39 (8.3 overs)</t>
  </si>
  <si>
    <t xml:space="preserve">   3-14 (4 overs)</t>
  </si>
  <si>
    <t xml:space="preserve">   3-35 (4 overs)</t>
  </si>
  <si>
    <t xml:space="preserve">   3-35 (7 overs)</t>
  </si>
  <si>
    <t xml:space="preserve"> Colin Dale (Aus)</t>
  </si>
  <si>
    <t xml:space="preserve">   3-36 (4.3 overs)</t>
  </si>
  <si>
    <t xml:space="preserve"> Josh Prior (Eng)</t>
  </si>
  <si>
    <t xml:space="preserve">   3-36 (8 overs)</t>
  </si>
  <si>
    <t xml:space="preserve"> Chris Ellegard (NZ)</t>
  </si>
  <si>
    <t xml:space="preserve"> Post Modernists (21 Aug 2011)</t>
  </si>
  <si>
    <t xml:space="preserve"> South Hampstead (05 Jun 2011)</t>
  </si>
  <si>
    <t xml:space="preserve"> Steve Werren (Aus) w/k</t>
  </si>
  <si>
    <t xml:space="preserve">   75.4 runs</t>
  </si>
  <si>
    <t xml:space="preserve"> 528 runs, 12 inn, 5 no, 84* hs, 75.4 ave</t>
  </si>
  <si>
    <t xml:space="preserve"> 647 runs, 18 inn, 3 no, 140* hs, 43.1 ave</t>
  </si>
  <si>
    <t xml:space="preserve">   16</t>
  </si>
  <si>
    <t xml:space="preserve">   11</t>
  </si>
  <si>
    <t xml:space="preserve">   3506 runs</t>
  </si>
  <si>
    <t xml:space="preserve">   140 wkts</t>
  </si>
  <si>
    <t xml:space="preserve">   100 overs</t>
  </si>
  <si>
    <t>138-7</t>
  </si>
  <si>
    <t xml:space="preserve">   3876 runs</t>
  </si>
  <si>
    <t xml:space="preserve">   600.7 overs</t>
  </si>
  <si>
    <t xml:space="preserve">   610.0 overs</t>
  </si>
  <si>
    <t xml:space="preserve"> 66.0 ov, 3 mdn, 376 runs, 20 wkt</t>
  </si>
  <si>
    <t xml:space="preserve"> 38.0 ov, 3 mdn, 174 runs, 3 wkt</t>
  </si>
  <si>
    <t xml:space="preserve">   Possible 18 Games</t>
  </si>
  <si>
    <t xml:space="preserve"> Steve Werren-18 (Aus)        Carl Hoar-18 (Eng)          Nilesh Thacker-15 (Ind)</t>
  </si>
  <si>
    <t xml:space="preserve"> Merwin Fernando-13 (NZ)    Chris Ellegard-12 (NZ)    Tim Hardy-12 (Eng)</t>
  </si>
  <si>
    <t xml:space="preserve"> Shanna Kahn-12 (Ind)           Nilesh Naidu-12 (NZ)      Kiat Thoo-12 (NZ)</t>
  </si>
  <si>
    <t xml:space="preserve"> Carl Hoar (Eng)    Jim Eaton (Eng)     Nilesh Naidu (NZ)    Shahna Khan (Ind)</t>
  </si>
  <si>
    <t xml:space="preserve"> Eng-19    Aus-8    NZ-5    Ind-3    Pak-3    SA-1    Scot-1    Wal-1    Zim-1</t>
  </si>
  <si>
    <t xml:space="preserve"> Eng-8     Ind-3    Aus-2    NZ-2    Pak-1   Scot-1    Wal-1</t>
  </si>
  <si>
    <t xml:space="preserve">   647 runs</t>
  </si>
  <si>
    <t xml:space="preserve">Most Games Played   </t>
  </si>
  <si>
    <t xml:space="preserve"> Carl Hoar (Eng) 83 &amp;  Shahna Khan (Ind) 131 v Harrow Weald (24 Jul 2011)</t>
  </si>
  <si>
    <t>Shahna Khan (131)</t>
  </si>
  <si>
    <t>Shahna Khan (41)</t>
  </si>
  <si>
    <t>Shahna Khan (30)</t>
  </si>
  <si>
    <t>Post Medernists</t>
  </si>
  <si>
    <t xml:space="preserve"> &lt;- 2nd highest any wkt Nepotists partnership</t>
  </si>
  <si>
    <t xml:space="preserve"> &lt;- 2nd highest 4th wkt Nepotists partnership</t>
  </si>
  <si>
    <t xml:space="preserve"> &lt;- New World Record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</si>
</sst>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"/>
    <numFmt numFmtId="180" formatCode="[$-809]dd\ mmmm\ yyyy"/>
    <numFmt numFmtId="181" formatCode="\(\)"/>
    <numFmt numFmtId="182" formatCode="\(\2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809]dd\ mmm"/>
    <numFmt numFmtId="188" formatCode="dd\ mmm"/>
    <numFmt numFmtId="189" formatCode="\(\)\ dd\ mmm"/>
    <numFmt numFmtId="190" formatCode="\(ddd\)\ dd\ mmm"/>
    <numFmt numFmtId="191" formatCode="ddd\ dd\ mmm"/>
    <numFmt numFmtId="192" formatCode="&quot;£&quot;#,##0.00"/>
    <numFmt numFmtId="193" formatCode="_-&quot;£&quot;* #,##0.0_-;\-&quot;£&quot;* #,##0.0_-;_-&quot;£&quot;* &quot;-&quot;?_-;_-@_-"/>
    <numFmt numFmtId="194" formatCode="_-* #,##0.0_-;\-* #,##0.0_-;_-* &quot;-&quot;?_-;_-@_-"/>
    <numFmt numFmtId="195" formatCode="General\&amp;&quot;Brisbane&quot;"/>
    <numFmt numFmtId="196" formatCode="General\&amp;&quot;Brisbanehg&quot;"/>
    <numFmt numFmtId="197" formatCode="General\ \&amp;&quot;Brisbane&quot;"/>
  </numFmts>
  <fonts count="39">
    <font>
      <sz val="10"/>
      <name val="Courier New"/>
      <family val="0"/>
    </font>
    <font>
      <b/>
      <sz val="10"/>
      <name val="Courier New"/>
      <family val="0"/>
    </font>
    <font>
      <i/>
      <sz val="10"/>
      <name val="Courier New"/>
      <family val="0"/>
    </font>
    <font>
      <b/>
      <i/>
      <sz val="10"/>
      <name val="Courier New"/>
      <family val="0"/>
    </font>
    <font>
      <b/>
      <u val="single"/>
      <sz val="10"/>
      <name val="AvantGarde Bk BT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ourier New"/>
      <family val="0"/>
    </font>
    <font>
      <b/>
      <i/>
      <sz val="10"/>
      <name val="Arial"/>
      <family val="2"/>
    </font>
    <font>
      <u val="single"/>
      <sz val="10"/>
      <color indexed="12"/>
      <name val="Courier New"/>
      <family val="0"/>
    </font>
    <font>
      <u val="single"/>
      <sz val="10"/>
      <color indexed="20"/>
      <name val="Courier New"/>
      <family val="0"/>
    </font>
    <font>
      <sz val="8"/>
      <color indexed="8"/>
      <name val="Arial"/>
      <family val="2"/>
    </font>
    <font>
      <sz val="10"/>
      <color indexed="13"/>
      <name val="Courier New"/>
      <family val="0"/>
    </font>
    <font>
      <sz val="10"/>
      <color indexed="11"/>
      <name val="Courier New"/>
      <family val="0"/>
    </font>
    <font>
      <b/>
      <sz val="8"/>
      <color indexed="11"/>
      <name val="Arial"/>
      <family val="2"/>
    </font>
    <font>
      <sz val="8"/>
      <color indexed="11"/>
      <name val="Arial"/>
      <family val="2"/>
    </font>
    <font>
      <u val="single"/>
      <sz val="8"/>
      <color indexed="11"/>
      <name val="Arial"/>
      <family val="2"/>
    </font>
    <font>
      <sz val="8"/>
      <color indexed="11"/>
      <name val="Courier New"/>
      <family val="0"/>
    </font>
    <font>
      <b/>
      <u val="single"/>
      <sz val="8"/>
      <color indexed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1"/>
      <name val="Times New Roman"/>
      <family val="1"/>
    </font>
    <font>
      <sz val="10"/>
      <color indexed="13"/>
      <name val="Times New Roman"/>
      <family val="1"/>
    </font>
    <font>
      <b/>
      <u val="single"/>
      <sz val="10"/>
      <color indexed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b/>
      <u val="single"/>
      <sz val="10"/>
      <color indexed="11"/>
      <name val="Times New Roman"/>
      <family val="1"/>
    </font>
    <font>
      <sz val="7.5"/>
      <name val="Courier New"/>
      <family val="0"/>
    </font>
    <font>
      <b/>
      <sz val="8"/>
      <name val="Times New Roman"/>
      <family val="1"/>
    </font>
    <font>
      <sz val="7.5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4" fillId="0" borderId="0" xfId="0" applyNumberFormat="1" applyFont="1" applyAlignment="1">
      <alignment horizontal="left" vertical="top"/>
    </xf>
    <xf numFmtId="0" fontId="5" fillId="2" borderId="0" xfId="0" applyFont="1" applyFill="1" applyAlignment="1" applyProtection="1">
      <alignment vertical="center"/>
      <protection/>
    </xf>
    <xf numFmtId="0" fontId="5" fillId="2" borderId="0" xfId="0" applyNumberFormat="1" applyFont="1" applyFill="1" applyAlignment="1" applyProtection="1">
      <alignment horizontal="right"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5" fillId="2" borderId="0" xfId="0" applyNumberFormat="1" applyFont="1" applyFill="1" applyBorder="1" applyAlignment="1" applyProtection="1">
      <alignment horizontal="left" vertical="center"/>
      <protection/>
    </xf>
    <xf numFmtId="0" fontId="0" fillId="2" borderId="0" xfId="0" applyFill="1" applyAlignment="1" applyProtection="1">
      <alignment/>
      <protection/>
    </xf>
    <xf numFmtId="0" fontId="5" fillId="2" borderId="0" xfId="0" applyFont="1" applyFill="1" applyBorder="1" applyAlignment="1" applyProtection="1">
      <alignment horizontal="right" vertical="center"/>
      <protection/>
    </xf>
    <xf numFmtId="0" fontId="5" fillId="2" borderId="0" xfId="0" applyNumberFormat="1" applyFont="1" applyFill="1" applyBorder="1" applyAlignment="1" applyProtection="1">
      <alignment horizontal="right" vertical="center"/>
      <protection/>
    </xf>
    <xf numFmtId="0" fontId="6" fillId="2" borderId="0" xfId="0" applyNumberFormat="1" applyFont="1" applyFill="1" applyBorder="1" applyAlignment="1" applyProtection="1">
      <alignment horizontal="left" vertical="center"/>
      <protection/>
    </xf>
    <xf numFmtId="0" fontId="5" fillId="2" borderId="0" xfId="0" applyFont="1" applyFill="1" applyBorder="1" applyAlignment="1" applyProtection="1">
      <alignment horizontal="left" vertical="center"/>
      <protection/>
    </xf>
    <xf numFmtId="0" fontId="0" fillId="2" borderId="0" xfId="0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left" indent="1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left" indent="1"/>
    </xf>
    <xf numFmtId="0" fontId="7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>
      <alignment/>
    </xf>
    <xf numFmtId="0" fontId="5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Alignment="1">
      <alignment/>
    </xf>
    <xf numFmtId="0" fontId="11" fillId="2" borderId="0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>
      <alignment/>
    </xf>
    <xf numFmtId="0" fontId="1" fillId="2" borderId="0" xfId="0" applyFont="1" applyFill="1" applyAlignment="1">
      <alignment vertical="center"/>
    </xf>
    <xf numFmtId="0" fontId="13" fillId="2" borderId="0" xfId="0" applyFont="1" applyFill="1" applyBorder="1" applyAlignment="1" applyProtection="1">
      <alignment/>
      <protection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14" fillId="2" borderId="0" xfId="0" applyNumberFormat="1" applyFont="1" applyFill="1" applyBorder="1" applyAlignment="1" applyProtection="1">
      <alignment horizontal="right" vertical="center"/>
      <protection/>
    </xf>
    <xf numFmtId="0" fontId="15" fillId="2" borderId="0" xfId="0" applyFont="1" applyFill="1" applyBorder="1" applyAlignment="1" applyProtection="1">
      <alignment vertical="center"/>
      <protection/>
    </xf>
    <xf numFmtId="0" fontId="15" fillId="2" borderId="0" xfId="0" applyNumberFormat="1" applyFont="1" applyFill="1" applyBorder="1" applyAlignment="1" applyProtection="1">
      <alignment horizontal="right" vertical="center"/>
      <protection/>
    </xf>
    <xf numFmtId="0" fontId="14" fillId="2" borderId="0" xfId="0" applyNumberFormat="1" applyFont="1" applyFill="1" applyBorder="1" applyAlignment="1" applyProtection="1">
      <alignment vertical="center"/>
      <protection/>
    </xf>
    <xf numFmtId="0" fontId="15" fillId="2" borderId="0" xfId="0" applyNumberFormat="1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/>
      <protection/>
    </xf>
    <xf numFmtId="0" fontId="17" fillId="2" borderId="0" xfId="0" applyFont="1" applyFill="1" applyBorder="1" applyAlignment="1" applyProtection="1">
      <alignment/>
      <protection/>
    </xf>
    <xf numFmtId="0" fontId="15" fillId="2" borderId="0" xfId="0" applyNumberFormat="1" applyFont="1" applyFill="1" applyBorder="1" applyAlignment="1" applyProtection="1">
      <alignment horizontal="left" vertical="center"/>
      <protection/>
    </xf>
    <xf numFmtId="0" fontId="15" fillId="2" borderId="0" xfId="0" applyNumberFormat="1" applyFont="1" applyFill="1" applyBorder="1" applyAlignment="1" applyProtection="1">
      <alignment horizontal="left" vertical="center" indent="1"/>
      <protection/>
    </xf>
    <xf numFmtId="0" fontId="17" fillId="2" borderId="0" xfId="0" applyFont="1" applyFill="1" applyBorder="1" applyAlignment="1">
      <alignment/>
    </xf>
    <xf numFmtId="0" fontId="16" fillId="2" borderId="0" xfId="0" applyNumberFormat="1" applyFont="1" applyFill="1" applyBorder="1" applyAlignment="1" applyProtection="1">
      <alignment vertical="center"/>
      <protection/>
    </xf>
    <xf numFmtId="191" fontId="14" fillId="2" borderId="0" xfId="0" applyNumberFormat="1" applyFont="1" applyFill="1" applyBorder="1" applyAlignment="1" applyProtection="1">
      <alignment horizontal="left"/>
      <protection/>
    </xf>
    <xf numFmtId="0" fontId="18" fillId="2" borderId="0" xfId="0" applyNumberFormat="1" applyFont="1" applyFill="1" applyBorder="1" applyAlignment="1" applyProtection="1">
      <alignment horizontal="left" vertical="center"/>
      <protection/>
    </xf>
    <xf numFmtId="0" fontId="18" fillId="2" borderId="0" xfId="0" applyFont="1" applyFill="1" applyBorder="1" applyAlignment="1" applyProtection="1">
      <alignment horizontal="left" indent="1"/>
      <protection/>
    </xf>
    <xf numFmtId="0" fontId="18" fillId="2" borderId="0" xfId="0" applyNumberFormat="1" applyFont="1" applyFill="1" applyBorder="1" applyAlignment="1" applyProtection="1">
      <alignment horizontal="left" vertical="center" indent="1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horizontal="right" vertical="center"/>
      <protection/>
    </xf>
    <xf numFmtId="0" fontId="19" fillId="2" borderId="2" xfId="0" applyFont="1" applyFill="1" applyBorder="1" applyAlignment="1" applyProtection="1">
      <alignment horizontal="left"/>
      <protection/>
    </xf>
    <xf numFmtId="0" fontId="20" fillId="3" borderId="3" xfId="0" applyNumberFormat="1" applyFont="1" applyFill="1" applyBorder="1" applyAlignment="1" applyProtection="1">
      <alignment horizontal="center" vertical="center"/>
      <protection/>
    </xf>
    <xf numFmtId="0" fontId="20" fillId="2" borderId="2" xfId="0" applyNumberFormat="1" applyFont="1" applyFill="1" applyBorder="1" applyAlignment="1" applyProtection="1">
      <alignment horizontal="left" vertical="center"/>
      <protection/>
    </xf>
    <xf numFmtId="0" fontId="19" fillId="4" borderId="4" xfId="0" applyFont="1" applyFill="1" applyBorder="1" applyAlignment="1" applyProtection="1">
      <alignment horizontal="center" vertical="center"/>
      <protection/>
    </xf>
    <xf numFmtId="0" fontId="19" fillId="4" borderId="5" xfId="0" applyFont="1" applyFill="1" applyBorder="1" applyAlignment="1" applyProtection="1">
      <alignment horizontal="center"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49" fontId="19" fillId="4" borderId="7" xfId="0" applyNumberFormat="1" applyFont="1" applyFill="1" applyBorder="1" applyAlignment="1" applyProtection="1">
      <alignment horizontal="center" vertical="center"/>
      <protection/>
    </xf>
    <xf numFmtId="0" fontId="19" fillId="4" borderId="7" xfId="0" applyNumberFormat="1" applyFont="1" applyFill="1" applyBorder="1" applyAlignment="1" applyProtection="1">
      <alignment horizontal="left" vertical="center" indent="1"/>
      <protection/>
    </xf>
    <xf numFmtId="0" fontId="19" fillId="4" borderId="7" xfId="0" applyFont="1" applyFill="1" applyBorder="1" applyAlignment="1" applyProtection="1">
      <alignment horizontal="left" vertical="center" indent="1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8" xfId="0" applyFont="1" applyFill="1" applyBorder="1" applyAlignment="1" applyProtection="1">
      <alignment horizontal="center" vertical="center"/>
      <protection/>
    </xf>
    <xf numFmtId="0" fontId="19" fillId="4" borderId="9" xfId="0" applyFont="1" applyFill="1" applyBorder="1" applyAlignment="1" applyProtection="1">
      <alignment horizontal="center" vertical="center"/>
      <protection/>
    </xf>
    <xf numFmtId="0" fontId="19" fillId="4" borderId="9" xfId="0" applyFont="1" applyFill="1" applyBorder="1" applyAlignment="1" applyProtection="1">
      <alignment horizontal="left" vertical="center" indent="1"/>
      <protection/>
    </xf>
    <xf numFmtId="0" fontId="19" fillId="4" borderId="8" xfId="0" applyFont="1" applyFill="1" applyBorder="1" applyAlignment="1">
      <alignment horizontal="left" vertical="center" indent="1"/>
    </xf>
    <xf numFmtId="0" fontId="19" fillId="4" borderId="9" xfId="0" applyFont="1" applyFill="1" applyBorder="1" applyAlignment="1">
      <alignment horizontal="left" vertical="center" indent="1"/>
    </xf>
    <xf numFmtId="0" fontId="19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19" fillId="2" borderId="0" xfId="0" applyFont="1" applyFill="1" applyAlignment="1">
      <alignment horizontal="left"/>
    </xf>
    <xf numFmtId="0" fontId="19" fillId="4" borderId="7" xfId="0" applyFont="1" applyFill="1" applyBorder="1" applyAlignment="1">
      <alignment horizontal="left" vertical="center" indent="1"/>
    </xf>
    <xf numFmtId="0" fontId="19" fillId="4" borderId="6" xfId="0" applyFont="1" applyFill="1" applyBorder="1" applyAlignment="1">
      <alignment horizontal="left" vertical="center" indent="1"/>
    </xf>
    <xf numFmtId="0" fontId="19" fillId="2" borderId="0" xfId="0" applyFont="1" applyFill="1" applyBorder="1" applyAlignment="1" applyProtection="1">
      <alignment vertical="center"/>
      <protection/>
    </xf>
    <xf numFmtId="0" fontId="19" fillId="3" borderId="10" xfId="0" applyNumberFormat="1" applyFont="1" applyFill="1" applyBorder="1" applyAlignment="1" applyProtection="1">
      <alignment horizontal="left" vertical="center" indent="1"/>
      <protection/>
    </xf>
    <xf numFmtId="191" fontId="20" fillId="3" borderId="1" xfId="0" applyNumberFormat="1" applyFont="1" applyFill="1" applyBorder="1" applyAlignment="1" applyProtection="1">
      <alignment horizontal="left"/>
      <protection/>
    </xf>
    <xf numFmtId="0" fontId="20" fillId="3" borderId="1" xfId="0" applyFont="1" applyFill="1" applyBorder="1" applyAlignment="1" applyProtection="1">
      <alignment vertical="center"/>
      <protection/>
    </xf>
    <xf numFmtId="0" fontId="19" fillId="4" borderId="10" xfId="0" applyNumberFormat="1" applyFont="1" applyFill="1" applyBorder="1" applyAlignment="1" applyProtection="1">
      <alignment horizontal="left" vertical="center" indent="1"/>
      <protection/>
    </xf>
    <xf numFmtId="0" fontId="19" fillId="4" borderId="1" xfId="0" applyNumberFormat="1" applyFont="1" applyFill="1" applyBorder="1" applyAlignment="1" applyProtection="1">
      <alignment horizontal="left" vertical="center"/>
      <protection/>
    </xf>
    <xf numFmtId="0" fontId="19" fillId="4" borderId="5" xfId="0" applyNumberFormat="1" applyFont="1" applyFill="1" applyBorder="1" applyAlignment="1" applyProtection="1">
      <alignment horizontal="left" vertical="center"/>
      <protection/>
    </xf>
    <xf numFmtId="0" fontId="19" fillId="4" borderId="11" xfId="0" applyNumberFormat="1" applyFont="1" applyFill="1" applyBorder="1" applyAlignment="1" applyProtection="1">
      <alignment horizontal="left" vertical="center" indent="1"/>
      <protection/>
    </xf>
    <xf numFmtId="0" fontId="19" fillId="4" borderId="2" xfId="0" applyNumberFormat="1" applyFont="1" applyFill="1" applyBorder="1" applyAlignment="1" applyProtection="1">
      <alignment horizontal="left" vertical="center"/>
      <protection/>
    </xf>
    <xf numFmtId="0" fontId="19" fillId="4" borderId="12" xfId="0" applyNumberFormat="1" applyFont="1" applyFill="1" applyBorder="1" applyAlignment="1" applyProtection="1">
      <alignment horizontal="left" vertical="center" indent="1"/>
      <protection/>
    </xf>
    <xf numFmtId="0" fontId="19" fillId="4" borderId="0" xfId="0" applyNumberFormat="1" applyFont="1" applyFill="1" applyBorder="1" applyAlignment="1" applyProtection="1">
      <alignment horizontal="left" vertical="center"/>
      <protection/>
    </xf>
    <xf numFmtId="0" fontId="19" fillId="4" borderId="7" xfId="0" applyNumberFormat="1" applyFont="1" applyFill="1" applyBorder="1" applyAlignment="1" applyProtection="1">
      <alignment horizontal="left" vertical="center"/>
      <protection/>
    </xf>
    <xf numFmtId="0" fontId="19" fillId="2" borderId="0" xfId="0" applyFont="1" applyFill="1" applyBorder="1" applyAlignment="1">
      <alignment/>
    </xf>
    <xf numFmtId="0" fontId="19" fillId="2" borderId="0" xfId="0" applyNumberFormat="1" applyFont="1" applyFill="1" applyBorder="1" applyAlignment="1" applyProtection="1">
      <alignment horizontal="left" vertical="center" indent="1"/>
      <protection/>
    </xf>
    <xf numFmtId="0" fontId="19" fillId="2" borderId="0" xfId="0" applyNumberFormat="1" applyFont="1" applyFill="1" applyBorder="1" applyAlignment="1" applyProtection="1">
      <alignment horizontal="left" vertical="center"/>
      <protection/>
    </xf>
    <xf numFmtId="0" fontId="19" fillId="2" borderId="0" xfId="0" applyFont="1" applyFill="1" applyBorder="1" applyAlignment="1" applyProtection="1">
      <alignment/>
      <protection/>
    </xf>
    <xf numFmtId="0" fontId="21" fillId="4" borderId="0" xfId="0" applyNumberFormat="1" applyFont="1" applyFill="1" applyBorder="1" applyAlignment="1" applyProtection="1">
      <alignment horizontal="left" vertical="center"/>
      <protection/>
    </xf>
    <xf numFmtId="0" fontId="19" fillId="4" borderId="9" xfId="0" applyNumberFormat="1" applyFont="1" applyFill="1" applyBorder="1" applyAlignment="1" applyProtection="1">
      <alignment horizontal="left" vertical="center"/>
      <protection/>
    </xf>
    <xf numFmtId="0" fontId="22" fillId="2" borderId="0" xfId="0" applyFont="1" applyFill="1" applyBorder="1" applyAlignment="1">
      <alignment/>
    </xf>
    <xf numFmtId="0" fontId="22" fillId="2" borderId="0" xfId="0" applyFont="1" applyFill="1" applyBorder="1" applyAlignment="1" applyProtection="1">
      <alignment/>
      <protection/>
    </xf>
    <xf numFmtId="0" fontId="22" fillId="2" borderId="0" xfId="0" applyNumberFormat="1" applyFont="1" applyFill="1" applyBorder="1" applyAlignment="1" applyProtection="1">
      <alignment horizontal="left" vertical="center" indent="1"/>
      <protection/>
    </xf>
    <xf numFmtId="0" fontId="22" fillId="2" borderId="0" xfId="0" applyNumberFormat="1" applyFont="1" applyFill="1" applyBorder="1" applyAlignment="1" applyProtection="1">
      <alignment horizontal="left" vertical="center"/>
      <protection/>
    </xf>
    <xf numFmtId="0" fontId="19" fillId="2" borderId="0" xfId="0" applyFont="1" applyFill="1" applyAlignment="1">
      <alignment horizontal="left" indent="1"/>
    </xf>
    <xf numFmtId="0" fontId="19" fillId="4" borderId="8" xfId="0" applyNumberFormat="1" applyFont="1" applyFill="1" applyBorder="1" applyAlignment="1" applyProtection="1">
      <alignment horizontal="left" vertical="center" indent="1"/>
      <protection/>
    </xf>
    <xf numFmtId="0" fontId="19" fillId="2" borderId="0" xfId="0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/>
      <protection/>
    </xf>
    <xf numFmtId="0" fontId="19" fillId="2" borderId="6" xfId="0" applyFont="1" applyFill="1" applyBorder="1" applyAlignment="1" applyProtection="1">
      <alignment horizontal="right" textRotation="90"/>
      <protection/>
    </xf>
    <xf numFmtId="0" fontId="19" fillId="2" borderId="12" xfId="0" applyFont="1" applyFill="1" applyBorder="1" applyAlignment="1" applyProtection="1">
      <alignment horizontal="right" textRotation="90"/>
      <protection/>
    </xf>
    <xf numFmtId="0" fontId="23" fillId="2" borderId="0" xfId="0" applyFont="1" applyFill="1" applyBorder="1" applyAlignment="1" applyProtection="1">
      <alignment horizontal="right" textRotation="90"/>
      <protection/>
    </xf>
    <xf numFmtId="0" fontId="22" fillId="2" borderId="0" xfId="0" applyFont="1" applyFill="1" applyBorder="1" applyAlignment="1" applyProtection="1">
      <alignment horizontal="right" textRotation="90"/>
      <protection/>
    </xf>
    <xf numFmtId="0" fontId="19" fillId="2" borderId="0" xfId="0" applyFont="1" applyFill="1" applyBorder="1" applyAlignment="1" applyProtection="1">
      <alignment horizontal="right" vertical="center" textRotation="90"/>
      <protection/>
    </xf>
    <xf numFmtId="0" fontId="23" fillId="2" borderId="0" xfId="0" applyFont="1" applyFill="1" applyBorder="1" applyAlignment="1" applyProtection="1">
      <alignment horizontal="right" vertical="center" textRotation="90"/>
      <protection/>
    </xf>
    <xf numFmtId="0" fontId="22" fillId="2" borderId="0" xfId="0" applyFont="1" applyFill="1" applyBorder="1" applyAlignment="1" applyProtection="1">
      <alignment horizontal="right" vertical="center" textRotation="90"/>
      <protection/>
    </xf>
    <xf numFmtId="0" fontId="19" fillId="2" borderId="6" xfId="0" applyFont="1" applyFill="1" applyBorder="1" applyAlignment="1" applyProtection="1">
      <alignment horizontal="left" vertical="center"/>
      <protection/>
    </xf>
    <xf numFmtId="0" fontId="19" fillId="2" borderId="12" xfId="0" applyFont="1" applyFill="1" applyBorder="1" applyAlignment="1" applyProtection="1">
      <alignment horizontal="left" vertical="center"/>
      <protection/>
    </xf>
    <xf numFmtId="0" fontId="23" fillId="2" borderId="0" xfId="0" applyFont="1" applyFill="1" applyBorder="1" applyAlignment="1" applyProtection="1">
      <alignment horizontal="left"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19" fillId="2" borderId="0" xfId="0" applyFont="1" applyFill="1" applyBorder="1" applyAlignment="1" applyProtection="1">
      <alignment horizontal="left" vertical="center"/>
      <protection/>
    </xf>
    <xf numFmtId="0" fontId="19" fillId="2" borderId="0" xfId="0" applyFont="1" applyFill="1" applyBorder="1" applyAlignment="1" applyProtection="1">
      <alignment horizontal="right" vertical="center"/>
      <protection/>
    </xf>
    <xf numFmtId="0" fontId="19" fillId="2" borderId="6" xfId="0" applyFont="1" applyFill="1" applyBorder="1" applyAlignment="1" applyProtection="1">
      <alignment vertical="center"/>
      <protection/>
    </xf>
    <xf numFmtId="0" fontId="19" fillId="3" borderId="13" xfId="0" applyNumberFormat="1" applyFont="1" applyFill="1" applyBorder="1" applyAlignment="1" applyProtection="1">
      <alignment horizontal="right" vertical="center"/>
      <protection/>
    </xf>
    <xf numFmtId="0" fontId="19" fillId="3" borderId="14" xfId="0" applyNumberFormat="1" applyFont="1" applyFill="1" applyBorder="1" applyAlignment="1" applyProtection="1">
      <alignment horizontal="right" vertical="center"/>
      <protection/>
    </xf>
    <xf numFmtId="0" fontId="19" fillId="2" borderId="0" xfId="0" applyFont="1" applyFill="1" applyBorder="1" applyAlignment="1" applyProtection="1">
      <alignment horizontal="left" indent="1"/>
      <protection/>
    </xf>
    <xf numFmtId="0" fontId="19" fillId="4" borderId="1" xfId="0" applyFont="1" applyFill="1" applyBorder="1" applyAlignment="1" applyProtection="1">
      <alignment/>
      <protection/>
    </xf>
    <xf numFmtId="0" fontId="19" fillId="4" borderId="5" xfId="0" applyFont="1" applyFill="1" applyBorder="1" applyAlignment="1" applyProtection="1">
      <alignment/>
      <protection/>
    </xf>
    <xf numFmtId="0" fontId="20" fillId="3" borderId="14" xfId="0" applyNumberFormat="1" applyFont="1" applyFill="1" applyBorder="1" applyAlignment="1" applyProtection="1">
      <alignment horizontal="left" vertical="center"/>
      <protection/>
    </xf>
    <xf numFmtId="0" fontId="21" fillId="4" borderId="12" xfId="0" applyFont="1" applyFill="1" applyBorder="1" applyAlignment="1" applyProtection="1">
      <alignment horizontal="left" indent="1"/>
      <protection/>
    </xf>
    <xf numFmtId="191" fontId="21" fillId="4" borderId="0" xfId="0" applyNumberFormat="1" applyFont="1" applyFill="1" applyBorder="1" applyAlignment="1" applyProtection="1">
      <alignment horizontal="left"/>
      <protection/>
    </xf>
    <xf numFmtId="0" fontId="21" fillId="4" borderId="0" xfId="0" applyFont="1" applyFill="1" applyBorder="1" applyAlignment="1" applyProtection="1">
      <alignment/>
      <protection/>
    </xf>
    <xf numFmtId="0" fontId="21" fillId="4" borderId="7" xfId="0" applyFont="1" applyFill="1" applyBorder="1" applyAlignment="1" applyProtection="1">
      <alignment/>
      <protection/>
    </xf>
    <xf numFmtId="191" fontId="27" fillId="4" borderId="0" xfId="0" applyNumberFormat="1" applyFont="1" applyFill="1" applyBorder="1" applyAlignment="1" applyProtection="1">
      <alignment horizontal="left"/>
      <protection/>
    </xf>
    <xf numFmtId="49" fontId="19" fillId="4" borderId="7" xfId="0" applyNumberFormat="1" applyFont="1" applyFill="1" applyBorder="1" applyAlignment="1" applyProtection="1">
      <alignment horizontal="left" vertical="center"/>
      <protection/>
    </xf>
    <xf numFmtId="0" fontId="23" fillId="4" borderId="0" xfId="0" applyNumberFormat="1" applyFont="1" applyFill="1" applyBorder="1" applyAlignment="1" applyProtection="1">
      <alignment horizontal="left" vertical="center"/>
      <protection/>
    </xf>
    <xf numFmtId="49" fontId="19" fillId="4" borderId="0" xfId="0" applyNumberFormat="1" applyFont="1" applyFill="1" applyBorder="1" applyAlignment="1" applyProtection="1">
      <alignment horizontal="left" vertical="center"/>
      <protection/>
    </xf>
    <xf numFmtId="0" fontId="19" fillId="4" borderId="7" xfId="0" applyFont="1" applyFill="1" applyBorder="1" applyAlignment="1" applyProtection="1">
      <alignment vertical="center"/>
      <protection/>
    </xf>
    <xf numFmtId="0" fontId="26" fillId="4" borderId="0" xfId="0" applyNumberFormat="1" applyFont="1" applyFill="1" applyBorder="1" applyAlignment="1" applyProtection="1">
      <alignment horizontal="left" vertical="center"/>
      <protection/>
    </xf>
    <xf numFmtId="0" fontId="23" fillId="4" borderId="2" xfId="0" applyNumberFormat="1" applyFont="1" applyFill="1" applyBorder="1" applyAlignment="1" applyProtection="1">
      <alignment horizontal="left" vertical="center"/>
      <protection/>
    </xf>
    <xf numFmtId="0" fontId="19" fillId="4" borderId="9" xfId="0" applyFont="1" applyFill="1" applyBorder="1" applyAlignment="1" applyProtection="1">
      <alignment vertical="center"/>
      <protection/>
    </xf>
    <xf numFmtId="0" fontId="20" fillId="3" borderId="3" xfId="0" applyFont="1" applyFill="1" applyBorder="1" applyAlignment="1" applyProtection="1">
      <alignment horizontal="left" vertical="center" indent="1"/>
      <protection/>
    </xf>
    <xf numFmtId="0" fontId="21" fillId="3" borderId="14" xfId="0" applyFont="1" applyFill="1" applyBorder="1" applyAlignment="1" applyProtection="1">
      <alignment vertical="center"/>
      <protection/>
    </xf>
    <xf numFmtId="0" fontId="19" fillId="4" borderId="0" xfId="0" applyNumberFormat="1" applyFont="1" applyFill="1" applyBorder="1" applyAlignment="1" applyProtection="1">
      <alignment horizontal="right" vertical="center"/>
      <protection/>
    </xf>
    <xf numFmtId="0" fontId="19" fillId="4" borderId="0" xfId="0" applyNumberFormat="1" applyFont="1" applyFill="1" applyBorder="1" applyAlignment="1" applyProtection="1">
      <alignment horizontal="center" vertical="center"/>
      <protection/>
    </xf>
    <xf numFmtId="0" fontId="19" fillId="4" borderId="6" xfId="0" applyNumberFormat="1" applyFont="1" applyFill="1" applyBorder="1" applyAlignment="1" applyProtection="1">
      <alignment horizontal="left" vertical="center" indent="1"/>
      <protection/>
    </xf>
    <xf numFmtId="0" fontId="19" fillId="4" borderId="7" xfId="0" applyNumberFormat="1" applyFont="1" applyFill="1" applyBorder="1" applyAlignment="1" applyProtection="1">
      <alignment horizontal="center" vertical="center"/>
      <protection/>
    </xf>
    <xf numFmtId="0" fontId="19" fillId="2" borderId="7" xfId="0" applyFont="1" applyFill="1" applyBorder="1" applyAlignment="1" applyProtection="1">
      <alignment vertical="center"/>
      <protection/>
    </xf>
    <xf numFmtId="0" fontId="19" fillId="4" borderId="12" xfId="0" applyNumberFormat="1" applyFont="1" applyFill="1" applyBorder="1" applyAlignment="1" applyProtection="1">
      <alignment horizontal="center" vertical="center"/>
      <protection/>
    </xf>
    <xf numFmtId="0" fontId="19" fillId="4" borderId="5" xfId="0" applyNumberFormat="1" applyFont="1" applyFill="1" applyBorder="1" applyAlignment="1" applyProtection="1">
      <alignment horizontal="center" vertical="center"/>
      <protection/>
    </xf>
    <xf numFmtId="0" fontId="20" fillId="3" borderId="13" xfId="0" applyNumberFormat="1" applyFont="1" applyFill="1" applyBorder="1" applyAlignment="1" applyProtection="1">
      <alignment horizontal="right" vertical="center"/>
      <protection/>
    </xf>
    <xf numFmtId="0" fontId="20" fillId="3" borderId="4" xfId="0" applyFont="1" applyFill="1" applyBorder="1" applyAlignment="1" applyProtection="1">
      <alignment horizontal="center" vertical="center"/>
      <protection/>
    </xf>
    <xf numFmtId="0" fontId="19" fillId="2" borderId="0" xfId="0" applyNumberFormat="1" applyFont="1" applyFill="1" applyAlignment="1" applyProtection="1">
      <alignment horizontal="right" vertical="center"/>
      <protection/>
    </xf>
    <xf numFmtId="0" fontId="20" fillId="3" borderId="3" xfId="0" applyNumberFormat="1" applyFont="1" applyFill="1" applyBorder="1" applyAlignment="1" applyProtection="1">
      <alignment horizontal="left" vertical="center"/>
      <protection/>
    </xf>
    <xf numFmtId="0" fontId="20" fillId="3" borderId="3" xfId="0" applyNumberFormat="1" applyFont="1" applyFill="1" applyBorder="1" applyAlignment="1" applyProtection="1">
      <alignment vertical="center"/>
      <protection/>
    </xf>
    <xf numFmtId="0" fontId="19" fillId="3" borderId="13" xfId="0" applyFont="1" applyFill="1" applyBorder="1" applyAlignment="1" applyProtection="1">
      <alignment vertical="center"/>
      <protection/>
    </xf>
    <xf numFmtId="0" fontId="19" fillId="3" borderId="14" xfId="0" applyFont="1" applyFill="1" applyBorder="1" applyAlignment="1" applyProtection="1">
      <alignment vertical="center"/>
      <protection/>
    </xf>
    <xf numFmtId="0" fontId="19" fillId="2" borderId="0" xfId="0" applyNumberFormat="1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9" fillId="2" borderId="0" xfId="0" applyFont="1" applyFill="1" applyBorder="1" applyAlignment="1" applyProtection="1">
      <alignment horizontal="center" vertical="center"/>
      <protection/>
    </xf>
    <xf numFmtId="178" fontId="19" fillId="2" borderId="0" xfId="0" applyNumberFormat="1" applyFont="1" applyFill="1" applyBorder="1" applyAlignment="1" applyProtection="1">
      <alignment horizontal="right" vertical="center"/>
      <protection/>
    </xf>
    <xf numFmtId="0" fontId="22" fillId="2" borderId="0" xfId="0" applyNumberFormat="1" applyFont="1" applyFill="1" applyBorder="1" applyAlignment="1" applyProtection="1">
      <alignment horizontal="right" vertical="center"/>
      <protection/>
    </xf>
    <xf numFmtId="178" fontId="19" fillId="4" borderId="7" xfId="0" applyNumberFormat="1" applyFont="1" applyFill="1" applyBorder="1" applyAlignment="1" applyProtection="1">
      <alignment horizontal="center" vertical="center"/>
      <protection/>
    </xf>
    <xf numFmtId="1" fontId="19" fillId="4" borderId="7" xfId="0" applyNumberFormat="1" applyFont="1" applyFill="1" applyBorder="1" applyAlignment="1" applyProtection="1">
      <alignment horizontal="center" vertical="center"/>
      <protection/>
    </xf>
    <xf numFmtId="0" fontId="19" fillId="4" borderId="6" xfId="0" applyNumberFormat="1" applyFont="1" applyFill="1" applyBorder="1" applyAlignment="1" applyProtection="1">
      <alignment horizontal="center" vertical="center"/>
      <protection/>
    </xf>
    <xf numFmtId="0" fontId="20" fillId="2" borderId="6" xfId="0" applyNumberFormat="1" applyFont="1" applyFill="1" applyBorder="1" applyAlignment="1" applyProtection="1">
      <alignment horizontal="right" vertical="center"/>
      <protection/>
    </xf>
    <xf numFmtId="0" fontId="19" fillId="4" borderId="12" xfId="0" applyFont="1" applyFill="1" applyBorder="1" applyAlignment="1" applyProtection="1">
      <alignment horizontal="right" vertical="center"/>
      <protection/>
    </xf>
    <xf numFmtId="0" fontId="19" fillId="4" borderId="4" xfId="0" applyNumberFormat="1" applyFont="1" applyFill="1" applyBorder="1" applyAlignment="1" applyProtection="1">
      <alignment horizontal="center" vertical="center"/>
      <protection/>
    </xf>
    <xf numFmtId="0" fontId="19" fillId="2" borderId="0" xfId="0" applyFont="1" applyFill="1" applyAlignment="1" applyProtection="1">
      <alignment horizontal="center" vertical="center"/>
      <protection/>
    </xf>
    <xf numFmtId="0" fontId="19" fillId="2" borderId="0" xfId="0" applyNumberFormat="1" applyFont="1" applyFill="1" applyAlignment="1" applyProtection="1">
      <alignment horizontal="center" vertical="center"/>
      <protection/>
    </xf>
    <xf numFmtId="0" fontId="19" fillId="2" borderId="0" xfId="0" applyNumberFormat="1" applyFont="1" applyFill="1" applyBorder="1" applyAlignment="1" applyProtection="1">
      <alignment horizontal="center" vertical="center"/>
      <protection/>
    </xf>
    <xf numFmtId="0" fontId="20" fillId="3" borderId="15" xfId="0" applyNumberFormat="1" applyFont="1" applyFill="1" applyBorder="1" applyAlignment="1" applyProtection="1">
      <alignment horizontal="center" vertical="center"/>
      <protection/>
    </xf>
    <xf numFmtId="1" fontId="6" fillId="2" borderId="0" xfId="0" applyNumberFormat="1" applyFont="1" applyFill="1" applyBorder="1" applyAlignment="1" applyProtection="1">
      <alignment horizontal="left"/>
      <protection/>
    </xf>
    <xf numFmtId="1" fontId="6" fillId="2" borderId="0" xfId="0" applyNumberFormat="1" applyFont="1" applyFill="1" applyBorder="1" applyAlignment="1" applyProtection="1">
      <alignment horizontal="left" vertical="center"/>
      <protection/>
    </xf>
    <xf numFmtId="0" fontId="20" fillId="3" borderId="5" xfId="0" applyFont="1" applyFill="1" applyBorder="1" applyAlignment="1" applyProtection="1">
      <alignment horizontal="left" vertical="center"/>
      <protection/>
    </xf>
    <xf numFmtId="0" fontId="20" fillId="3" borderId="10" xfId="0" applyNumberFormat="1" applyFont="1" applyFill="1" applyBorder="1" applyAlignment="1" applyProtection="1">
      <alignment horizontal="left" vertical="center" indent="1"/>
      <protection/>
    </xf>
    <xf numFmtId="0" fontId="20" fillId="3" borderId="5" xfId="0" applyNumberFormat="1" applyFont="1" applyFill="1" applyBorder="1" applyAlignment="1" applyProtection="1">
      <alignment horizontal="left" vertical="center"/>
      <protection/>
    </xf>
    <xf numFmtId="0" fontId="19" fillId="4" borderId="10" xfId="0" applyFont="1" applyFill="1" applyBorder="1" applyAlignment="1" applyProtection="1">
      <alignment/>
      <protection/>
    </xf>
    <xf numFmtId="0" fontId="20" fillId="3" borderId="3" xfId="0" applyNumberFormat="1" applyFont="1" applyFill="1" applyBorder="1" applyAlignment="1" applyProtection="1">
      <alignment horizontal="left" vertical="center" indent="1"/>
      <protection/>
    </xf>
    <xf numFmtId="0" fontId="5" fillId="2" borderId="0" xfId="0" applyNumberFormat="1" applyFont="1" applyFill="1" applyAlignment="1" applyProtection="1">
      <alignment vertical="center"/>
      <protection/>
    </xf>
    <xf numFmtId="49" fontId="28" fillId="4" borderId="6" xfId="0" applyNumberFormat="1" applyFont="1" applyFill="1" applyBorder="1" applyAlignment="1" applyProtection="1">
      <alignment vertical="center"/>
      <protection/>
    </xf>
    <xf numFmtId="49" fontId="28" fillId="4" borderId="6" xfId="0" applyNumberFormat="1" applyFont="1" applyFill="1" applyBorder="1" applyAlignment="1" applyProtection="1">
      <alignment horizontal="left" vertical="center"/>
      <protection/>
    </xf>
    <xf numFmtId="0" fontId="20" fillId="3" borderId="14" xfId="0" applyNumberFormat="1" applyFont="1" applyFill="1" applyBorder="1" applyAlignment="1" applyProtection="1">
      <alignment horizontal="center" vertical="center"/>
      <protection/>
    </xf>
    <xf numFmtId="0" fontId="20" fillId="3" borderId="3" xfId="0" applyNumberFormat="1" applyFont="1" applyFill="1" applyBorder="1" applyAlignment="1" applyProtection="1">
      <alignment horizontal="right" vertical="center"/>
      <protection/>
    </xf>
    <xf numFmtId="0" fontId="20" fillId="3" borderId="14" xfId="0" applyNumberFormat="1" applyFont="1" applyFill="1" applyBorder="1" applyAlignment="1" applyProtection="1">
      <alignment horizontal="right" vertical="center"/>
      <protection/>
    </xf>
    <xf numFmtId="0" fontId="20" fillId="3" borderId="13" xfId="0" applyFont="1" applyFill="1" applyBorder="1" applyAlignment="1" applyProtection="1">
      <alignment horizontal="left" vertical="center" indent="1"/>
      <protection/>
    </xf>
    <xf numFmtId="0" fontId="20" fillId="2" borderId="0" xfId="0" applyFont="1" applyFill="1" applyAlignment="1">
      <alignment horizontal="left"/>
    </xf>
    <xf numFmtId="0" fontId="20" fillId="3" borderId="15" xfId="0" applyFont="1" applyFill="1" applyBorder="1" applyAlignment="1" applyProtection="1">
      <alignment horizontal="left" vertical="center" indent="1"/>
      <protection/>
    </xf>
    <xf numFmtId="0" fontId="29" fillId="4" borderId="7" xfId="20" applyFont="1" applyFill="1" applyBorder="1" applyAlignment="1">
      <alignment horizontal="left" vertical="center" indent="1"/>
    </xf>
    <xf numFmtId="0" fontId="19" fillId="4" borderId="4" xfId="0" applyFont="1" applyFill="1" applyBorder="1" applyAlignment="1">
      <alignment horizontal="left" vertical="center" indent="1"/>
    </xf>
    <xf numFmtId="0" fontId="29" fillId="4" borderId="5" xfId="20" applyFont="1" applyFill="1" applyBorder="1" applyAlignment="1">
      <alignment horizontal="left" vertical="center" indent="1"/>
    </xf>
    <xf numFmtId="0" fontId="30" fillId="2" borderId="0" xfId="0" applyNumberFormat="1" applyFont="1" applyFill="1" applyBorder="1" applyAlignment="1" applyProtection="1">
      <alignment horizontal="left" vertical="center"/>
      <protection/>
    </xf>
    <xf numFmtId="191" fontId="25" fillId="2" borderId="0" xfId="0" applyNumberFormat="1" applyFont="1" applyFill="1" applyBorder="1" applyAlignment="1" applyProtection="1">
      <alignment horizontal="left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5" fillId="2" borderId="0" xfId="0" applyFont="1" applyFill="1" applyBorder="1" applyAlignment="1" applyProtection="1">
      <alignment horizontal="left" vertical="center"/>
      <protection/>
    </xf>
    <xf numFmtId="0" fontId="17" fillId="2" borderId="0" xfId="0" applyFont="1" applyFill="1" applyBorder="1" applyAlignment="1">
      <alignment horizontal="left" indent="1"/>
    </xf>
    <xf numFmtId="0" fontId="19" fillId="3" borderId="3" xfId="0" applyNumberFormat="1" applyFont="1" applyFill="1" applyBorder="1" applyAlignment="1" applyProtection="1">
      <alignment horizontal="left" vertical="center" indent="1"/>
      <protection/>
    </xf>
    <xf numFmtId="191" fontId="20" fillId="3" borderId="13" xfId="0" applyNumberFormat="1" applyFont="1" applyFill="1" applyBorder="1" applyAlignment="1" applyProtection="1">
      <alignment horizontal="left"/>
      <protection/>
    </xf>
    <xf numFmtId="0" fontId="20" fillId="3" borderId="13" xfId="0" applyFont="1" applyFill="1" applyBorder="1" applyAlignment="1" applyProtection="1">
      <alignment vertical="center"/>
      <protection/>
    </xf>
    <xf numFmtId="0" fontId="20" fillId="3" borderId="14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22" fillId="2" borderId="0" xfId="0" applyFont="1" applyFill="1" applyBorder="1" applyAlignment="1" applyProtection="1">
      <alignment horizontal="right" vertical="center"/>
      <protection/>
    </xf>
    <xf numFmtId="0" fontId="22" fillId="2" borderId="0" xfId="0" applyFont="1" applyFill="1" applyBorder="1" applyAlignment="1" applyProtection="1">
      <alignment horizontal="center" vertical="center"/>
      <protection/>
    </xf>
    <xf numFmtId="0" fontId="22" fillId="2" borderId="0" xfId="0" applyFont="1" applyFill="1" applyBorder="1" applyAlignment="1" applyProtection="1">
      <alignment horizontal="left" vertical="center"/>
      <protection/>
    </xf>
    <xf numFmtId="178" fontId="19" fillId="4" borderId="6" xfId="0" applyNumberFormat="1" applyFont="1" applyFill="1" applyBorder="1" applyAlignment="1" applyProtection="1">
      <alignment horizontal="center" vertical="center"/>
      <protection/>
    </xf>
    <xf numFmtId="0" fontId="22" fillId="2" borderId="0" xfId="0" applyNumberFormat="1" applyFont="1" applyFill="1" applyBorder="1" applyAlignment="1" applyProtection="1">
      <alignment horizontal="center" vertical="center"/>
      <protection/>
    </xf>
    <xf numFmtId="49" fontId="28" fillId="4" borderId="0" xfId="0" applyNumberFormat="1" applyFont="1" applyFill="1" applyBorder="1" applyAlignment="1" applyProtection="1">
      <alignment vertical="center"/>
      <protection/>
    </xf>
    <xf numFmtId="49" fontId="28" fillId="4" borderId="0" xfId="0" applyNumberFormat="1" applyFont="1" applyFill="1" applyBorder="1" applyAlignment="1" applyProtection="1">
      <alignment horizontal="left" vertical="center"/>
      <protection/>
    </xf>
    <xf numFmtId="0" fontId="25" fillId="2" borderId="0" xfId="0" applyNumberFormat="1" applyFont="1" applyFill="1" applyBorder="1" applyAlignment="1" applyProtection="1">
      <alignment vertical="center"/>
      <protection/>
    </xf>
    <xf numFmtId="0" fontId="25" fillId="2" borderId="0" xfId="0" applyNumberFormat="1" applyFont="1" applyFill="1" applyBorder="1" applyAlignment="1" applyProtection="1">
      <alignment horizontal="center" vertical="center"/>
      <protection/>
    </xf>
    <xf numFmtId="0" fontId="22" fillId="2" borderId="0" xfId="0" applyFont="1" applyFill="1" applyBorder="1" applyAlignment="1" applyProtection="1">
      <alignment horizontal="center"/>
      <protection/>
    </xf>
    <xf numFmtId="49" fontId="28" fillId="4" borderId="4" xfId="0" applyNumberFormat="1" applyFont="1" applyFill="1" applyBorder="1" applyAlignment="1" applyProtection="1">
      <alignment vertical="center"/>
      <protection/>
    </xf>
    <xf numFmtId="1" fontId="19" fillId="2" borderId="1" xfId="0" applyNumberFormat="1" applyFont="1" applyFill="1" applyBorder="1" applyAlignment="1" applyProtection="1">
      <alignment vertical="center"/>
      <protection/>
    </xf>
    <xf numFmtId="0" fontId="19" fillId="2" borderId="1" xfId="0" applyFont="1" applyFill="1" applyBorder="1" applyAlignment="1" applyProtection="1">
      <alignment vertical="center"/>
      <protection/>
    </xf>
    <xf numFmtId="0" fontId="5" fillId="2" borderId="1" xfId="0" applyFont="1" applyFill="1" applyBorder="1" applyAlignment="1" applyProtection="1">
      <alignment vertical="center"/>
      <protection/>
    </xf>
    <xf numFmtId="0" fontId="20" fillId="2" borderId="1" xfId="0" applyNumberFormat="1" applyFont="1" applyFill="1" applyBorder="1" applyAlignment="1" applyProtection="1">
      <alignment horizontal="left" vertical="center"/>
      <protection/>
    </xf>
    <xf numFmtId="0" fontId="19" fillId="2" borderId="1" xfId="0" applyNumberFormat="1" applyFont="1" applyFill="1" applyBorder="1" applyAlignment="1" applyProtection="1">
      <alignment horizontal="right" vertical="center"/>
      <protection/>
    </xf>
    <xf numFmtId="0" fontId="31" fillId="2" borderId="0" xfId="0" applyFont="1" applyFill="1" applyAlignment="1" applyProtection="1">
      <alignment/>
      <protection/>
    </xf>
    <xf numFmtId="0" fontId="19" fillId="3" borderId="14" xfId="0" applyNumberFormat="1" applyFont="1" applyFill="1" applyBorder="1" applyAlignment="1" applyProtection="1">
      <alignment horizontal="left" vertical="center"/>
      <protection/>
    </xf>
    <xf numFmtId="0" fontId="19" fillId="4" borderId="8" xfId="0" applyNumberFormat="1" applyFont="1" applyFill="1" applyBorder="1" applyAlignment="1" applyProtection="1">
      <alignment horizontal="center" vertical="center"/>
      <protection/>
    </xf>
    <xf numFmtId="0" fontId="19" fillId="4" borderId="9" xfId="0" applyNumberFormat="1" applyFont="1" applyFill="1" applyBorder="1" applyAlignment="1" applyProtection="1">
      <alignment horizontal="center" vertical="center"/>
      <protection/>
    </xf>
    <xf numFmtId="0" fontId="20" fillId="2" borderId="12" xfId="0" applyNumberFormat="1" applyFont="1" applyFill="1" applyBorder="1" applyAlignment="1" applyProtection="1">
      <alignment horizontal="right" vertical="center"/>
      <protection/>
    </xf>
    <xf numFmtId="0" fontId="19" fillId="2" borderId="12" xfId="0" applyFont="1" applyFill="1" applyBorder="1" applyAlignment="1" applyProtection="1">
      <alignment vertical="center"/>
      <protection/>
    </xf>
    <xf numFmtId="0" fontId="5" fillId="2" borderId="2" xfId="0" applyFont="1" applyFill="1" applyBorder="1" applyAlignment="1" applyProtection="1">
      <alignment horizontal="right" vertical="center"/>
      <protection/>
    </xf>
    <xf numFmtId="0" fontId="5" fillId="2" borderId="2" xfId="0" applyFont="1" applyFill="1" applyBorder="1" applyAlignment="1" applyProtection="1">
      <alignment vertical="center"/>
      <protection/>
    </xf>
    <xf numFmtId="49" fontId="28" fillId="4" borderId="12" xfId="0" applyNumberFormat="1" applyFont="1" applyFill="1" applyBorder="1" applyAlignment="1" applyProtection="1">
      <alignment horizontal="left" vertical="center"/>
      <protection/>
    </xf>
    <xf numFmtId="49" fontId="28" fillId="4" borderId="12" xfId="0" applyNumberFormat="1" applyFont="1" applyFill="1" applyBorder="1" applyAlignment="1" applyProtection="1">
      <alignment vertical="center"/>
      <protection/>
    </xf>
    <xf numFmtId="1" fontId="19" fillId="4" borderId="6" xfId="0" applyNumberFormat="1" applyFont="1" applyFill="1" applyBorder="1" applyAlignment="1" applyProtection="1">
      <alignment horizontal="center" vertical="center"/>
      <protection/>
    </xf>
    <xf numFmtId="0" fontId="21" fillId="4" borderId="0" xfId="0" applyFont="1" applyFill="1" applyBorder="1" applyAlignment="1" applyProtection="1">
      <alignment horizontal="left"/>
      <protection/>
    </xf>
    <xf numFmtId="0" fontId="19" fillId="4" borderId="0" xfId="0" applyNumberFormat="1" applyFont="1" applyFill="1" applyBorder="1" applyAlignment="1" applyProtection="1">
      <alignment vertical="center"/>
      <protection/>
    </xf>
    <xf numFmtId="0" fontId="21" fillId="4" borderId="2" xfId="0" applyFont="1" applyFill="1" applyBorder="1" applyAlignment="1">
      <alignment/>
    </xf>
    <xf numFmtId="0" fontId="19" fillId="4" borderId="2" xfId="0" applyNumberFormat="1" applyFont="1" applyFill="1" applyBorder="1" applyAlignment="1" applyProtection="1">
      <alignment horizontal="left" vertical="center" indent="1"/>
      <protection/>
    </xf>
    <xf numFmtId="2" fontId="19" fillId="4" borderId="7" xfId="0" applyNumberFormat="1" applyFont="1" applyFill="1" applyBorder="1" applyAlignment="1" applyProtection="1">
      <alignment horizontal="center" vertical="center"/>
      <protection/>
    </xf>
    <xf numFmtId="0" fontId="1" fillId="2" borderId="0" xfId="0" applyFont="1" applyFill="1" applyAlignment="1" applyProtection="1">
      <alignment/>
      <protection/>
    </xf>
    <xf numFmtId="0" fontId="32" fillId="2" borderId="0" xfId="0" applyFont="1" applyFill="1" applyAlignment="1">
      <alignment vertical="center"/>
    </xf>
    <xf numFmtId="49" fontId="28" fillId="4" borderId="11" xfId="0" applyNumberFormat="1" applyFont="1" applyFill="1" applyBorder="1" applyAlignment="1" applyProtection="1">
      <alignment vertical="center"/>
      <protection/>
    </xf>
    <xf numFmtId="188" fontId="20" fillId="2" borderId="0" xfId="0" applyNumberFormat="1" applyFont="1" applyFill="1" applyAlignment="1">
      <alignment horizontal="left"/>
    </xf>
    <xf numFmtId="0" fontId="34" fillId="4" borderId="7" xfId="20" applyFont="1" applyFill="1" applyBorder="1" applyAlignment="1">
      <alignment horizontal="left" vertical="center" indent="1"/>
    </xf>
    <xf numFmtId="0" fontId="5" fillId="2" borderId="1" xfId="0" applyFont="1" applyFill="1" applyBorder="1" applyAlignment="1" applyProtection="1">
      <alignment horizontal="left" vertical="center"/>
      <protection/>
    </xf>
    <xf numFmtId="0" fontId="35" fillId="4" borderId="0" xfId="0" applyNumberFormat="1" applyFont="1" applyFill="1" applyBorder="1" applyAlignment="1" applyProtection="1">
      <alignment horizontal="left" vertical="center"/>
      <protection/>
    </xf>
    <xf numFmtId="0" fontId="19" fillId="4" borderId="8" xfId="0" applyFont="1" applyFill="1" applyBorder="1" applyAlignment="1">
      <alignment horizontal="left" indent="1"/>
    </xf>
    <xf numFmtId="0" fontId="29" fillId="4" borderId="8" xfId="20" applyFont="1" applyFill="1" applyBorder="1" applyAlignment="1">
      <alignment horizontal="left" vertical="center" indent="1"/>
    </xf>
    <xf numFmtId="0" fontId="19" fillId="4" borderId="11" xfId="0" applyFont="1" applyFill="1" applyBorder="1" applyAlignment="1" applyProtection="1">
      <alignment horizontal="right" vertical="center"/>
      <protection/>
    </xf>
    <xf numFmtId="49" fontId="28" fillId="4" borderId="6" xfId="0" applyNumberFormat="1" applyFont="1" applyFill="1" applyBorder="1" applyAlignment="1" applyProtection="1">
      <alignment horizontal="center" vertical="center"/>
      <protection/>
    </xf>
    <xf numFmtId="49" fontId="28" fillId="4" borderId="12" xfId="0" applyNumberFormat="1" applyFont="1" applyFill="1" applyBorder="1" applyAlignment="1" applyProtection="1">
      <alignment horizontal="center" vertical="center"/>
      <protection/>
    </xf>
    <xf numFmtId="0" fontId="3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7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49" fontId="6" fillId="3" borderId="4" xfId="0" applyNumberFormat="1" applyFont="1" applyFill="1" applyBorder="1" applyAlignment="1" applyProtection="1">
      <alignment horizontal="right" vertical="center"/>
      <protection/>
    </xf>
    <xf numFmtId="49" fontId="6" fillId="3" borderId="4" xfId="0" applyNumberFormat="1" applyFont="1" applyFill="1" applyBorder="1" applyAlignment="1" applyProtection="1">
      <alignment horizontal="center" vertical="center"/>
      <protection/>
    </xf>
    <xf numFmtId="49" fontId="6" fillId="2" borderId="0" xfId="0" applyNumberFormat="1" applyFont="1" applyFill="1" applyBorder="1" applyAlignment="1" applyProtection="1">
      <alignment horizontal="right" vertical="center"/>
      <protection/>
    </xf>
    <xf numFmtId="49" fontId="6" fillId="2" borderId="0" xfId="0" applyNumberFormat="1" applyFont="1" applyFill="1" applyBorder="1" applyAlignment="1" applyProtection="1">
      <alignment horizontal="left" vertical="center"/>
      <protection/>
    </xf>
    <xf numFmtId="49" fontId="5" fillId="4" borderId="4" xfId="0" applyNumberFormat="1" applyFont="1" applyFill="1" applyBorder="1" applyAlignment="1">
      <alignment horizontal="right" vertical="center"/>
    </xf>
    <xf numFmtId="49" fontId="5" fillId="4" borderId="4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Border="1" applyAlignment="1">
      <alignment horizontal="left" vertical="center"/>
    </xf>
    <xf numFmtId="49" fontId="5" fillId="4" borderId="6" xfId="0" applyNumberFormat="1" applyFont="1" applyFill="1" applyBorder="1" applyAlignment="1">
      <alignment horizontal="right" vertical="center"/>
    </xf>
    <xf numFmtId="49" fontId="5" fillId="4" borderId="6" xfId="0" applyNumberFormat="1" applyFont="1" applyFill="1" applyBorder="1" applyAlignment="1">
      <alignment horizontal="center" vertical="center"/>
    </xf>
    <xf numFmtId="49" fontId="5" fillId="4" borderId="8" xfId="0" applyNumberFormat="1" applyFont="1" applyFill="1" applyBorder="1" applyAlignment="1">
      <alignment horizontal="right" vertical="center"/>
    </xf>
    <xf numFmtId="49" fontId="5" fillId="4" borderId="8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indent="1"/>
    </xf>
    <xf numFmtId="0" fontId="1" fillId="2" borderId="0" xfId="0" applyFont="1" applyFill="1" applyAlignment="1">
      <alignment horizontal="left" indent="1"/>
    </xf>
    <xf numFmtId="49" fontId="6" fillId="3" borderId="10" xfId="0" applyNumberFormat="1" applyFont="1" applyFill="1" applyBorder="1" applyAlignment="1" applyProtection="1">
      <alignment horizontal="left" vertical="center"/>
      <protection/>
    </xf>
    <xf numFmtId="0" fontId="6" fillId="3" borderId="1" xfId="0" applyNumberFormat="1" applyFont="1" applyFill="1" applyBorder="1" applyAlignment="1" applyProtection="1">
      <alignment horizontal="right" vertical="center" indent="1"/>
      <protection/>
    </xf>
    <xf numFmtId="0" fontId="6" fillId="3" borderId="5" xfId="0" applyNumberFormat="1" applyFont="1" applyFill="1" applyBorder="1" applyAlignment="1" applyProtection="1">
      <alignment horizontal="right" vertical="center" indent="1"/>
      <protection/>
    </xf>
    <xf numFmtId="49" fontId="1" fillId="2" borderId="0" xfId="0" applyNumberFormat="1" applyFont="1" applyFill="1" applyAlignment="1">
      <alignment/>
    </xf>
    <xf numFmtId="49" fontId="5" fillId="4" borderId="5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Alignment="1">
      <alignment horizontal="left"/>
    </xf>
    <xf numFmtId="49" fontId="5" fillId="4" borderId="9" xfId="0" applyNumberFormat="1" applyFont="1" applyFill="1" applyBorder="1" applyAlignment="1">
      <alignment horizontal="left" vertical="center"/>
    </xf>
    <xf numFmtId="49" fontId="1" fillId="2" borderId="0" xfId="0" applyNumberFormat="1" applyFont="1" applyFill="1" applyAlignment="1">
      <alignment horizontal="right"/>
    </xf>
    <xf numFmtId="49" fontId="1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 horizontal="left"/>
    </xf>
    <xf numFmtId="49" fontId="1" fillId="2" borderId="0" xfId="0" applyNumberFormat="1" applyFont="1" applyFill="1" applyBorder="1" applyAlignment="1">
      <alignment horizontal="left"/>
    </xf>
    <xf numFmtId="49" fontId="5" fillId="4" borderId="15" xfId="0" applyNumberFormat="1" applyFont="1" applyFill="1" applyBorder="1" applyAlignment="1">
      <alignment horizontal="right" vertical="center"/>
    </xf>
    <xf numFmtId="49" fontId="5" fillId="4" borderId="3" xfId="0" applyNumberFormat="1" applyFont="1" applyFill="1" applyBorder="1" applyAlignment="1">
      <alignment horizontal="center" vertical="center"/>
    </xf>
    <xf numFmtId="49" fontId="5" fillId="4" borderId="3" xfId="0" applyNumberFormat="1" applyFont="1" applyFill="1" applyBorder="1" applyAlignment="1" applyProtection="1">
      <alignment horizontal="left" vertical="center"/>
      <protection/>
    </xf>
    <xf numFmtId="0" fontId="5" fillId="4" borderId="14" xfId="0" applyNumberFormat="1" applyFont="1" applyFill="1" applyBorder="1" applyAlignment="1" applyProtection="1">
      <alignment horizontal="left" vertical="center" indent="1"/>
      <protection/>
    </xf>
    <xf numFmtId="0" fontId="6" fillId="2" borderId="0" xfId="0" applyFont="1" applyFill="1" applyAlignment="1">
      <alignment/>
    </xf>
    <xf numFmtId="49" fontId="5" fillId="4" borderId="7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Alignment="1">
      <alignment/>
    </xf>
    <xf numFmtId="0" fontId="1" fillId="2" borderId="0" xfId="0" applyFont="1" applyFill="1" applyAlignment="1">
      <alignment horizontal="right"/>
    </xf>
    <xf numFmtId="49" fontId="6" fillId="3" borderId="15" xfId="0" applyNumberFormat="1" applyFont="1" applyFill="1" applyBorder="1" applyAlignment="1" applyProtection="1">
      <alignment horizontal="right" vertical="center"/>
      <protection/>
    </xf>
    <xf numFmtId="49" fontId="6" fillId="3" borderId="3" xfId="0" applyNumberFormat="1" applyFont="1" applyFill="1" applyBorder="1" applyAlignment="1" applyProtection="1">
      <alignment horizontal="left" vertical="center"/>
      <protection/>
    </xf>
    <xf numFmtId="0" fontId="6" fillId="3" borderId="13" xfId="0" applyNumberFormat="1" applyFont="1" applyFill="1" applyBorder="1" applyAlignment="1" applyProtection="1">
      <alignment horizontal="right" vertical="center" indent="1"/>
      <protection/>
    </xf>
    <xf numFmtId="0" fontId="6" fillId="3" borderId="14" xfId="0" applyNumberFormat="1" applyFont="1" applyFill="1" applyBorder="1" applyAlignment="1" applyProtection="1">
      <alignment horizontal="right" vertical="center" indent="1"/>
      <protection/>
    </xf>
    <xf numFmtId="49" fontId="5" fillId="4" borderId="6" xfId="0" applyNumberFormat="1" applyFont="1" applyFill="1" applyBorder="1" applyAlignment="1">
      <alignment vertical="center"/>
    </xf>
    <xf numFmtId="49" fontId="5" fillId="4" borderId="8" xfId="0" applyNumberFormat="1" applyFont="1" applyFill="1" applyBorder="1" applyAlignment="1">
      <alignment vertical="center"/>
    </xf>
    <xf numFmtId="49" fontId="5" fillId="4" borderId="4" xfId="0" applyNumberFormat="1" applyFont="1" applyFill="1" applyBorder="1" applyAlignment="1">
      <alignment vertical="center"/>
    </xf>
    <xf numFmtId="0" fontId="1" fillId="4" borderId="5" xfId="0" applyFont="1" applyFill="1" applyBorder="1" applyAlignment="1">
      <alignment/>
    </xf>
    <xf numFmtId="0" fontId="1" fillId="4" borderId="9" xfId="0" applyFont="1" applyFill="1" applyBorder="1" applyAlignment="1">
      <alignment/>
    </xf>
    <xf numFmtId="49" fontId="6" fillId="2" borderId="0" xfId="0" applyNumberFormat="1" applyFont="1" applyFill="1" applyBorder="1" applyAlignment="1" applyProtection="1">
      <alignment horizontal="center" vertical="center"/>
      <protection/>
    </xf>
    <xf numFmtId="49" fontId="5" fillId="2" borderId="0" xfId="0" applyNumberFormat="1" applyFont="1" applyFill="1" applyBorder="1" applyAlignment="1">
      <alignment horizontal="center" vertical="center"/>
    </xf>
    <xf numFmtId="0" fontId="38" fillId="2" borderId="0" xfId="0" applyFont="1" applyFill="1" applyAlignment="1">
      <alignment/>
    </xf>
    <xf numFmtId="49" fontId="5" fillId="4" borderId="6" xfId="0" applyNumberFormat="1" applyFont="1" applyFill="1" applyBorder="1" applyAlignment="1">
      <alignment horizontal="left" vertical="center"/>
    </xf>
    <xf numFmtId="49" fontId="5" fillId="4" borderId="8" xfId="0" applyNumberFormat="1" applyFont="1" applyFill="1" applyBorder="1" applyAlignment="1">
      <alignment horizontal="left" vertical="center"/>
    </xf>
    <xf numFmtId="49" fontId="5" fillId="4" borderId="4" xfId="0" applyNumberFormat="1" applyFont="1" applyFill="1" applyBorder="1" applyAlignment="1">
      <alignment horizontal="left" vertical="center"/>
    </xf>
    <xf numFmtId="49" fontId="5" fillId="4" borderId="11" xfId="0" applyNumberFormat="1" applyFont="1" applyFill="1" applyBorder="1" applyAlignment="1">
      <alignment vertical="center"/>
    </xf>
    <xf numFmtId="49" fontId="5" fillId="4" borderId="10" xfId="0" applyNumberFormat="1" applyFont="1" applyFill="1" applyBorder="1" applyAlignment="1">
      <alignment vertical="center"/>
    </xf>
    <xf numFmtId="49" fontId="5" fillId="4" borderId="12" xfId="0" applyNumberFormat="1" applyFont="1" applyFill="1" applyBorder="1" applyAlignment="1">
      <alignment vertical="center"/>
    </xf>
    <xf numFmtId="49" fontId="5" fillId="4" borderId="10" xfId="0" applyNumberFormat="1" applyFont="1" applyFill="1" applyBorder="1" applyAlignment="1" applyProtection="1">
      <alignment horizontal="left" vertical="center"/>
      <protection/>
    </xf>
    <xf numFmtId="49" fontId="5" fillId="4" borderId="12" xfId="0" applyNumberFormat="1" applyFont="1" applyFill="1" applyBorder="1" applyAlignment="1" applyProtection="1">
      <alignment horizontal="left" vertical="center"/>
      <protection/>
    </xf>
    <xf numFmtId="0" fontId="1" fillId="4" borderId="7" xfId="0" applyFont="1" applyFill="1" applyBorder="1" applyAlignment="1">
      <alignment/>
    </xf>
    <xf numFmtId="49" fontId="5" fillId="4" borderId="12" xfId="0" applyNumberFormat="1" applyFont="1" applyFill="1" applyBorder="1" applyAlignment="1">
      <alignment horizontal="left" vertical="center"/>
    </xf>
    <xf numFmtId="49" fontId="5" fillId="4" borderId="11" xfId="0" applyNumberFormat="1" applyFont="1" applyFill="1" applyBorder="1" applyAlignment="1">
      <alignment horizontal="left" vertical="center"/>
    </xf>
    <xf numFmtId="0" fontId="19" fillId="4" borderId="10" xfId="0" applyNumberFormat="1" applyFont="1" applyFill="1" applyBorder="1" applyAlignment="1" applyProtection="1">
      <alignment horizontal="right" vertical="center"/>
      <protection/>
    </xf>
    <xf numFmtId="0" fontId="19" fillId="4" borderId="12" xfId="0" applyNumberFormat="1" applyFont="1" applyFill="1" applyBorder="1" applyAlignment="1" applyProtection="1">
      <alignment horizontal="right" vertical="center"/>
      <protection/>
    </xf>
    <xf numFmtId="0" fontId="19" fillId="4" borderId="11" xfId="0" applyNumberFormat="1" applyFont="1" applyFill="1" applyBorder="1" applyAlignment="1" applyProtection="1">
      <alignment horizontal="right" vertical="center"/>
      <protection/>
    </xf>
    <xf numFmtId="0" fontId="19" fillId="4" borderId="1" xfId="0" applyNumberFormat="1" applyFont="1" applyFill="1" applyBorder="1" applyAlignment="1" applyProtection="1">
      <alignment vertical="center"/>
      <protection/>
    </xf>
    <xf numFmtId="0" fontId="19" fillId="4" borderId="2" xfId="0" applyNumberFormat="1" applyFont="1" applyFill="1" applyBorder="1" applyAlignment="1" applyProtection="1">
      <alignment vertical="center"/>
      <protection/>
    </xf>
    <xf numFmtId="178" fontId="19" fillId="2" borderId="12" xfId="0" applyNumberFormat="1" applyFont="1" applyFill="1" applyBorder="1" applyAlignment="1" applyProtection="1">
      <alignment horizontal="right" vertical="center"/>
      <protection/>
    </xf>
    <xf numFmtId="0" fontId="24" fillId="3" borderId="9" xfId="0" applyNumberFormat="1" applyFont="1" applyFill="1" applyBorder="1" applyAlignment="1" applyProtection="1">
      <alignment horizontal="center" textRotation="90"/>
      <protection/>
    </xf>
    <xf numFmtId="0" fontId="25" fillId="2" borderId="0" xfId="0" applyNumberFormat="1" applyFont="1" applyFill="1" applyBorder="1" applyAlignment="1" applyProtection="1">
      <alignment horizontal="center" textRotation="90"/>
      <protection/>
    </xf>
    <xf numFmtId="0" fontId="22" fillId="2" borderId="0" xfId="0" applyFont="1" applyFill="1" applyBorder="1" applyAlignment="1">
      <alignment horizontal="center" textRotation="90"/>
    </xf>
    <xf numFmtId="0" fontId="22" fillId="2" borderId="0" xfId="0" applyFont="1" applyFill="1" applyBorder="1" applyAlignment="1" applyProtection="1">
      <alignment horizontal="center" textRotation="90"/>
      <protection/>
    </xf>
    <xf numFmtId="0" fontId="5" fillId="0" borderId="0" xfId="0" applyFont="1" applyFill="1" applyAlignment="1" applyProtection="1">
      <alignment vertical="center"/>
      <protection/>
    </xf>
    <xf numFmtId="178" fontId="19" fillId="4" borderId="0" xfId="0" applyNumberFormat="1" applyFont="1" applyFill="1" applyBorder="1" applyAlignment="1" applyProtection="1">
      <alignment horizontal="right" vertical="center"/>
      <protection/>
    </xf>
    <xf numFmtId="1" fontId="19" fillId="4" borderId="0" xfId="0" applyNumberFormat="1" applyFont="1" applyFill="1" applyBorder="1" applyAlignment="1" applyProtection="1">
      <alignment horizontal="right" vertical="center"/>
      <protection/>
    </xf>
    <xf numFmtId="0" fontId="19" fillId="2" borderId="0" xfId="0" applyFont="1" applyFill="1" applyAlignment="1">
      <alignment horizontal="left"/>
    </xf>
    <xf numFmtId="0" fontId="21" fillId="4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9" fillId="4" borderId="0" xfId="0" applyNumberFormat="1" applyFont="1" applyFill="1" applyBorder="1" applyAlignment="1" applyProtection="1">
      <alignment horizontal="left" vertical="center"/>
      <protection/>
    </xf>
    <xf numFmtId="0" fontId="22" fillId="2" borderId="0" xfId="0" applyNumberFormat="1" applyFont="1" applyFill="1" applyBorder="1" applyAlignment="1" applyProtection="1">
      <alignment horizontal="left" vertical="center"/>
      <protection/>
    </xf>
    <xf numFmtId="0" fontId="13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20" fillId="2" borderId="0" xfId="0" applyNumberFormat="1" applyFont="1" applyFill="1" applyBorder="1" applyAlignment="1" applyProtection="1">
      <alignment horizontal="left" vertical="center"/>
      <protection/>
    </xf>
    <xf numFmtId="0" fontId="24" fillId="3" borderId="10" xfId="0" applyNumberFormat="1" applyFont="1" applyFill="1" applyBorder="1" applyAlignment="1" applyProtection="1">
      <alignment horizontal="center" textRotation="90"/>
      <protection/>
    </xf>
    <xf numFmtId="0" fontId="23" fillId="3" borderId="5" xfId="0" applyFont="1" applyFill="1" applyBorder="1" applyAlignment="1">
      <alignment horizontal="center" textRotation="90"/>
    </xf>
    <xf numFmtId="0" fontId="23" fillId="3" borderId="11" xfId="0" applyFont="1" applyFill="1" applyBorder="1" applyAlignment="1" applyProtection="1">
      <alignment horizontal="center" textRotation="90"/>
      <protection/>
    </xf>
    <xf numFmtId="0" fontId="23" fillId="3" borderId="9" xfId="0" applyFont="1" applyFill="1" applyBorder="1" applyAlignment="1">
      <alignment horizontal="center" textRotation="90"/>
    </xf>
    <xf numFmtId="0" fontId="20" fillId="3" borderId="10" xfId="0" applyNumberFormat="1" applyFont="1" applyFill="1" applyBorder="1" applyAlignment="1" applyProtection="1">
      <alignment horizontal="center" textRotation="90"/>
      <protection/>
    </xf>
    <xf numFmtId="0" fontId="19" fillId="0" borderId="5" xfId="0" applyFont="1" applyBorder="1" applyAlignment="1">
      <alignment horizontal="center" textRotation="90"/>
    </xf>
    <xf numFmtId="0" fontId="19" fillId="3" borderId="11" xfId="0" applyFont="1" applyFill="1" applyBorder="1" applyAlignment="1" applyProtection="1">
      <alignment horizontal="center" textRotation="90"/>
      <protection/>
    </xf>
    <xf numFmtId="0" fontId="19" fillId="0" borderId="9" xfId="0" applyFont="1" applyBorder="1" applyAlignment="1">
      <alignment horizontal="center" textRotation="90"/>
    </xf>
    <xf numFmtId="0" fontId="20" fillId="3" borderId="5" xfId="0" applyNumberFormat="1" applyFont="1" applyFill="1" applyBorder="1" applyAlignment="1" applyProtection="1">
      <alignment horizontal="center" textRotation="90"/>
      <protection/>
    </xf>
    <xf numFmtId="0" fontId="20" fillId="3" borderId="11" xfId="0" applyNumberFormat="1" applyFont="1" applyFill="1" applyBorder="1" applyAlignment="1" applyProtection="1">
      <alignment horizontal="center" textRotation="90"/>
      <protection/>
    </xf>
    <xf numFmtId="0" fontId="20" fillId="3" borderId="9" xfId="0" applyNumberFormat="1" applyFont="1" applyFill="1" applyBorder="1" applyAlignment="1" applyProtection="1">
      <alignment horizontal="center" textRotation="90"/>
      <protection/>
    </xf>
    <xf numFmtId="0" fontId="24" fillId="3" borderId="5" xfId="0" applyNumberFormat="1" applyFont="1" applyFill="1" applyBorder="1" applyAlignment="1" applyProtection="1">
      <alignment horizontal="center" textRotation="90"/>
      <protection/>
    </xf>
    <xf numFmtId="0" fontId="24" fillId="3" borderId="11" xfId="0" applyNumberFormat="1" applyFont="1" applyFill="1" applyBorder="1" applyAlignment="1" applyProtection="1">
      <alignment horizontal="center" textRotation="90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0" fillId="3" borderId="1" xfId="0" applyNumberFormat="1" applyFont="1" applyFill="1" applyBorder="1" applyAlignment="1" applyProtection="1">
      <alignment horizontal="center" textRotation="90"/>
      <protection/>
    </xf>
    <xf numFmtId="0" fontId="19" fillId="0" borderId="1" xfId="0" applyFont="1" applyBorder="1" applyAlignment="1">
      <alignment horizontal="center" textRotation="90"/>
    </xf>
    <xf numFmtId="0" fontId="20" fillId="3" borderId="2" xfId="0" applyNumberFormat="1" applyFont="1" applyFill="1" applyBorder="1" applyAlignment="1" applyProtection="1">
      <alignment horizontal="center" textRotation="90"/>
      <protection/>
    </xf>
    <xf numFmtId="0" fontId="19" fillId="0" borderId="2" xfId="0" applyFont="1" applyBorder="1" applyAlignment="1">
      <alignment horizontal="center" textRotation="90"/>
    </xf>
    <xf numFmtId="0" fontId="20" fillId="3" borderId="3" xfId="0" applyNumberFormat="1" applyFont="1" applyFill="1" applyBorder="1" applyAlignment="1" applyProtection="1">
      <alignment horizontal="left" vertical="center" indent="1"/>
      <protection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14" fillId="2" borderId="0" xfId="0" applyNumberFormat="1" applyFont="1" applyFill="1" applyBorder="1" applyAlignment="1" applyProtection="1">
      <alignment horizontal="center" textRotation="90"/>
      <protection/>
    </xf>
    <xf numFmtId="0" fontId="13" fillId="2" borderId="0" xfId="0" applyFont="1" applyFill="1" applyBorder="1" applyAlignment="1">
      <alignment horizontal="center" textRotation="90"/>
    </xf>
    <xf numFmtId="0" fontId="20" fillId="3" borderId="3" xfId="0" applyNumberFormat="1" applyFont="1" applyFill="1" applyBorder="1" applyAlignment="1" applyProtection="1">
      <alignment horizontal="center" vertical="center"/>
      <protection/>
    </xf>
    <xf numFmtId="0" fontId="19" fillId="3" borderId="13" xfId="0" applyFont="1" applyFill="1" applyBorder="1" applyAlignment="1" applyProtection="1">
      <alignment horizontal="center" vertical="center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0" fillId="3" borderId="3" xfId="0" applyFont="1" applyFill="1" applyBorder="1" applyAlignment="1" applyProtection="1">
      <alignment horizontal="center" vertical="center"/>
      <protection/>
    </xf>
    <xf numFmtId="0" fontId="20" fillId="3" borderId="13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epotists.co.uk/scorecards/2011/2011-05-08_harrow_st_marys.pdf" TargetMode="External" /><Relationship Id="rId2" Type="http://schemas.openxmlformats.org/officeDocument/2006/relationships/hyperlink" Target="http://www.nepotists.co.uk/scorecards/2011/2011-05-15_hampton_wick.pdf" TargetMode="External" /><Relationship Id="rId3" Type="http://schemas.openxmlformats.org/officeDocument/2006/relationships/hyperlink" Target="http://www.nepotists.co.uk/scorecards/2011/2011-05-30_highgate.pdf" TargetMode="External" /><Relationship Id="rId4" Type="http://schemas.openxmlformats.org/officeDocument/2006/relationships/hyperlink" Target="http://www.nepotists.co.uk/scorecards/2011/2011-06-05_south_hampstead.pdf" TargetMode="External" /><Relationship Id="rId5" Type="http://schemas.openxmlformats.org/officeDocument/2006/relationships/hyperlink" Target="http://www.nepotists.co.uk/scorecards/2011/2011-05-22_northwood.pdf" TargetMode="External" /><Relationship Id="rId6" Type="http://schemas.openxmlformats.org/officeDocument/2006/relationships/hyperlink" Target="http://www.nepotists.co.uk/scorecards/2011/2011-05-02_barnes.pdf" TargetMode="External" /><Relationship Id="rId7" Type="http://schemas.openxmlformats.org/officeDocument/2006/relationships/hyperlink" Target="http://www.nepotists.co.uk/scorecards/2011/2011-06-19_teddington.pdf" TargetMode="External" /><Relationship Id="rId8" Type="http://schemas.openxmlformats.org/officeDocument/2006/relationships/hyperlink" Target="http://www.nepotists.co.uk/scorecards/2011/2011-06-26_old_manorians.pdf" TargetMode="External" /><Relationship Id="rId9" Type="http://schemas.openxmlformats.org/officeDocument/2006/relationships/hyperlink" Target="http://www.nepotists.co.uk/scorecards/2011/2011-07-03_ealing_wanderers.pdf" TargetMode="External" /><Relationship Id="rId10" Type="http://schemas.openxmlformats.org/officeDocument/2006/relationships/hyperlink" Target="http://www.nepotists.co.uk/scorecards/2011/2011-07-10_northfields.pdf" TargetMode="External" /><Relationship Id="rId11" Type="http://schemas.openxmlformats.org/officeDocument/2006/relationships/hyperlink" Target="http://www.nepotists.co.uk/scorecards/2011/2011-07-24_harrow_weald.pdf" TargetMode="External" /><Relationship Id="rId12" Type="http://schemas.openxmlformats.org/officeDocument/2006/relationships/hyperlink" Target="http://www.nepotists.co.uk/scorecards/2011/2011-08-20_nine_bar.pdf" TargetMode="External" /><Relationship Id="rId13" Type="http://schemas.openxmlformats.org/officeDocument/2006/relationships/hyperlink" Target="http://www.nepotists.co.uk/scorecards/2011/2011-08-21_post_modernists.pdf" TargetMode="External" /><Relationship Id="rId14" Type="http://schemas.openxmlformats.org/officeDocument/2006/relationships/hyperlink" Target="http://www.nepotists.co.uk/scorecards/2011/2011-08-29_hampstead.pdf" TargetMode="External" /><Relationship Id="rId15" Type="http://schemas.openxmlformats.org/officeDocument/2006/relationships/hyperlink" Target="scorecards/2011/2011-07-24_harrow_weald.pdf" TargetMode="External" /><Relationship Id="rId16" Type="http://schemas.openxmlformats.org/officeDocument/2006/relationships/hyperlink" Target="http://www.nepotists.co.uk/scorecards/2011/2011-07-31_hampton_wick.pdf" TargetMode="External" /><Relationship Id="rId17" Type="http://schemas.openxmlformats.org/officeDocument/2006/relationships/hyperlink" Target="http://www.nepotists.co.uk/scorecards/2011/2011-08-08_shepperton.pdf" TargetMode="External" /><Relationship Id="rId18" Type="http://schemas.openxmlformats.org/officeDocument/2006/relationships/hyperlink" Target="http://www.nepotists.co.uk/scorecards/2011/2011-08-14_rotten_livers.pdf" TargetMode="External" /><Relationship Id="rId19" Type="http://schemas.openxmlformats.org/officeDocument/2006/relationships/hyperlink" Target="scorecards/2011/2011-09-04_ealing%20wanderers.pdf" TargetMode="External" /><Relationship Id="rId2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4"/>
  <sheetViews>
    <sheetView showGridLines="0" showRowColHeaders="0" tabSelected="1" zoomScaleSheetLayoutView="100" workbookViewId="0" topLeftCell="A1">
      <selection activeCell="A128" sqref="A128"/>
    </sheetView>
  </sheetViews>
  <sheetFormatPr defaultColWidth="9.00390625" defaultRowHeight="13.5"/>
  <cols>
    <col min="1" max="1" width="1.625" style="0" customWidth="1"/>
    <col min="2" max="2" width="18.125" style="0" customWidth="1"/>
    <col min="3" max="3" width="0.875" style="0" customWidth="1"/>
    <col min="4" max="5" width="14.625" style="0" customWidth="1"/>
    <col min="6" max="6" width="38.625" style="0" customWidth="1"/>
    <col min="7" max="7" width="1.625" style="0" customWidth="1"/>
    <col min="8" max="8" width="11.625" style="0" customWidth="1"/>
    <col min="9" max="9" width="14.625" style="0" customWidth="1"/>
  </cols>
  <sheetData>
    <row r="1" spans="1:24" ht="13.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15.75">
      <c r="A2" s="14"/>
      <c r="B2" s="229" t="s">
        <v>401</v>
      </c>
      <c r="C2" s="230"/>
      <c r="D2" s="230"/>
      <c r="E2" s="231"/>
      <c r="F2" s="230"/>
      <c r="G2" s="230"/>
      <c r="H2" s="230"/>
      <c r="I2" s="230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3.5">
      <c r="A3" s="14"/>
      <c r="B3" s="230"/>
      <c r="C3" s="230"/>
      <c r="D3" s="230"/>
      <c r="E3" s="230"/>
      <c r="F3" s="230"/>
      <c r="G3" s="230"/>
      <c r="H3" s="232"/>
      <c r="I3" s="232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ht="13.5">
      <c r="A4" s="14"/>
      <c r="B4" s="233" t="s">
        <v>362</v>
      </c>
      <c r="C4" s="230"/>
      <c r="D4" s="234"/>
      <c r="E4" s="275"/>
      <c r="F4" s="230"/>
      <c r="G4" s="230"/>
      <c r="H4" s="235"/>
      <c r="I4" s="23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ht="13.5">
      <c r="A5" s="14"/>
      <c r="B5" s="237" t="s">
        <v>363</v>
      </c>
      <c r="C5" s="230"/>
      <c r="D5" s="238" t="s">
        <v>402</v>
      </c>
      <c r="E5" s="276"/>
      <c r="F5" s="230"/>
      <c r="G5" s="230"/>
      <c r="H5" s="239"/>
      <c r="I5" s="240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ht="13.5">
      <c r="A6" s="14"/>
      <c r="B6" s="241" t="s">
        <v>364</v>
      </c>
      <c r="C6" s="230"/>
      <c r="D6" s="242" t="s">
        <v>403</v>
      </c>
      <c r="E6" s="276"/>
      <c r="F6" s="230"/>
      <c r="G6" s="230"/>
      <c r="H6" s="239"/>
      <c r="I6" s="240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13.5">
      <c r="A7" s="14"/>
      <c r="B7" s="241" t="s">
        <v>365</v>
      </c>
      <c r="C7" s="230"/>
      <c r="D7" s="242" t="s">
        <v>404</v>
      </c>
      <c r="E7" s="276"/>
      <c r="F7" s="230"/>
      <c r="G7" s="230"/>
      <c r="H7" s="239"/>
      <c r="I7" s="240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>
      <c r="A8" s="14"/>
      <c r="B8" s="241" t="s">
        <v>368</v>
      </c>
      <c r="C8" s="230"/>
      <c r="D8" s="242" t="s">
        <v>366</v>
      </c>
      <c r="E8" s="276"/>
      <c r="F8" s="230"/>
      <c r="G8" s="230"/>
      <c r="H8" s="239"/>
      <c r="I8" s="240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ht="13.5">
      <c r="A9" s="14"/>
      <c r="B9" s="241" t="s">
        <v>369</v>
      </c>
      <c r="C9" s="230"/>
      <c r="D9" s="242" t="s">
        <v>370</v>
      </c>
      <c r="E9" s="276"/>
      <c r="F9" s="230"/>
      <c r="G9" s="230"/>
      <c r="H9" s="239"/>
      <c r="I9" s="240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ht="13.5">
      <c r="A10" s="14"/>
      <c r="B10" s="241" t="s">
        <v>371</v>
      </c>
      <c r="C10" s="230"/>
      <c r="D10" s="242" t="s">
        <v>367</v>
      </c>
      <c r="E10" s="276"/>
      <c r="F10" s="230"/>
      <c r="G10" s="230"/>
      <c r="H10" s="239"/>
      <c r="I10" s="240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ht="13.5">
      <c r="A11" s="14"/>
      <c r="B11" s="243" t="s">
        <v>405</v>
      </c>
      <c r="C11" s="230"/>
      <c r="D11" s="244" t="s">
        <v>367</v>
      </c>
      <c r="E11" s="276"/>
      <c r="F11" s="230"/>
      <c r="G11" s="230"/>
      <c r="H11" s="239"/>
      <c r="I11" s="240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ht="13.5">
      <c r="A12" s="14"/>
      <c r="B12" s="230"/>
      <c r="C12" s="230"/>
      <c r="D12" s="230"/>
      <c r="E12" s="230"/>
      <c r="F12" s="230"/>
      <c r="G12" s="230"/>
      <c r="H12" s="232"/>
      <c r="I12" s="232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ht="13.5">
      <c r="A13" s="14"/>
      <c r="B13" s="245"/>
      <c r="C13" s="230"/>
      <c r="D13" s="246"/>
      <c r="E13" s="246"/>
      <c r="F13" s="230"/>
      <c r="G13" s="230"/>
      <c r="H13" s="232"/>
      <c r="I13" s="232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3.5">
      <c r="A14" s="14"/>
      <c r="B14" s="233" t="s">
        <v>372</v>
      </c>
      <c r="C14" s="230"/>
      <c r="D14" s="247"/>
      <c r="E14" s="248"/>
      <c r="F14" s="249"/>
      <c r="G14" s="250"/>
      <c r="H14" s="236"/>
      <c r="I14" s="236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24" ht="13.5">
      <c r="A15" s="14"/>
      <c r="B15" s="237" t="s">
        <v>373</v>
      </c>
      <c r="C15" s="230"/>
      <c r="D15" s="238" t="s">
        <v>460</v>
      </c>
      <c r="E15" s="251" t="s">
        <v>406</v>
      </c>
      <c r="F15" s="251" t="s">
        <v>461</v>
      </c>
      <c r="G15" s="252"/>
      <c r="H15" s="240"/>
      <c r="I15" s="240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ht="13.5">
      <c r="A16" s="14"/>
      <c r="B16" s="243" t="s">
        <v>374</v>
      </c>
      <c r="C16" s="230"/>
      <c r="D16" s="244" t="s">
        <v>481</v>
      </c>
      <c r="E16" s="253" t="s">
        <v>407</v>
      </c>
      <c r="F16" s="253" t="s">
        <v>462</v>
      </c>
      <c r="G16" s="252"/>
      <c r="H16" s="240"/>
      <c r="I16" s="240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ht="13.5">
      <c r="A17" s="14"/>
      <c r="B17" s="254"/>
      <c r="C17" s="230"/>
      <c r="D17" s="255"/>
      <c r="E17" s="256"/>
      <c r="F17" s="256"/>
      <c r="G17" s="252"/>
      <c r="H17" s="257"/>
      <c r="I17" s="257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 ht="13.5">
      <c r="A18" s="14"/>
      <c r="B18" s="258" t="s">
        <v>375</v>
      </c>
      <c r="C18" s="230"/>
      <c r="D18" s="259" t="s">
        <v>376</v>
      </c>
      <c r="E18" s="260" t="s">
        <v>483</v>
      </c>
      <c r="F18" s="261"/>
      <c r="G18" s="277"/>
      <c r="H18" s="240"/>
      <c r="I18" s="236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ht="13.5">
      <c r="A19" s="14"/>
      <c r="B19" s="254"/>
      <c r="C19" s="230"/>
      <c r="D19" s="256"/>
      <c r="E19" s="256"/>
      <c r="F19" s="230"/>
      <c r="G19" s="230"/>
      <c r="H19" s="257"/>
      <c r="I19" s="257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ht="13.5">
      <c r="A20" s="14"/>
      <c r="B20" s="258" t="s">
        <v>377</v>
      </c>
      <c r="C20" s="230"/>
      <c r="D20" s="238" t="s">
        <v>418</v>
      </c>
      <c r="E20" s="280" t="s">
        <v>407</v>
      </c>
      <c r="F20" s="251" t="s">
        <v>421</v>
      </c>
      <c r="G20" s="252"/>
      <c r="H20" s="240"/>
      <c r="I20" s="240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ht="13.5">
      <c r="A21" s="14"/>
      <c r="B21" s="230"/>
      <c r="C21" s="230"/>
      <c r="D21" s="242" t="s">
        <v>419</v>
      </c>
      <c r="E21" s="278" t="s">
        <v>420</v>
      </c>
      <c r="F21" s="263" t="s">
        <v>429</v>
      </c>
      <c r="G21" s="252"/>
      <c r="H21" s="240"/>
      <c r="I21" s="240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ht="13.5">
      <c r="A22" s="14"/>
      <c r="B22" s="230"/>
      <c r="C22" s="230"/>
      <c r="D22" s="242" t="s">
        <v>430</v>
      </c>
      <c r="E22" s="278" t="s">
        <v>422</v>
      </c>
      <c r="F22" s="263" t="s">
        <v>423</v>
      </c>
      <c r="G22" s="252"/>
      <c r="H22" s="240"/>
      <c r="I22" s="240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ht="13.5">
      <c r="A23" s="14"/>
      <c r="B23" s="230"/>
      <c r="C23" s="230"/>
      <c r="D23" s="242" t="s">
        <v>426</v>
      </c>
      <c r="E23" s="278" t="s">
        <v>406</v>
      </c>
      <c r="F23" s="263" t="s">
        <v>425</v>
      </c>
      <c r="G23" s="252"/>
      <c r="H23" s="240"/>
      <c r="I23" s="240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>
      <c r="A24" s="14"/>
      <c r="B24" s="230"/>
      <c r="C24" s="230"/>
      <c r="D24" s="242" t="s">
        <v>428</v>
      </c>
      <c r="E24" s="278" t="s">
        <v>407</v>
      </c>
      <c r="F24" s="263" t="s">
        <v>429</v>
      </c>
      <c r="G24" s="252"/>
      <c r="H24" s="240"/>
      <c r="I24" s="240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>
      <c r="A25" s="14"/>
      <c r="B25" s="230"/>
      <c r="C25" s="230"/>
      <c r="D25" s="242" t="s">
        <v>424</v>
      </c>
      <c r="E25" s="278" t="s">
        <v>406</v>
      </c>
      <c r="F25" s="263" t="s">
        <v>427</v>
      </c>
      <c r="G25" s="252"/>
      <c r="H25" s="240"/>
      <c r="I25" s="240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ht="13.5">
      <c r="A26" s="14"/>
      <c r="B26" s="230"/>
      <c r="C26" s="230"/>
      <c r="D26" s="242" t="s">
        <v>436</v>
      </c>
      <c r="E26" s="278" t="s">
        <v>407</v>
      </c>
      <c r="F26" s="263" t="s">
        <v>435</v>
      </c>
      <c r="G26" s="252"/>
      <c r="H26" s="240"/>
      <c r="I26" s="240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ht="13.5">
      <c r="A27" s="14"/>
      <c r="B27" s="230"/>
      <c r="C27" s="230"/>
      <c r="D27" s="242" t="s">
        <v>437</v>
      </c>
      <c r="E27" s="278" t="s">
        <v>406</v>
      </c>
      <c r="F27" s="263" t="s">
        <v>432</v>
      </c>
      <c r="G27" s="252"/>
      <c r="H27" s="240"/>
      <c r="I27" s="240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ht="13.5">
      <c r="A28" s="14"/>
      <c r="B28" s="230"/>
      <c r="C28" s="230"/>
      <c r="D28" s="242" t="s">
        <v>438</v>
      </c>
      <c r="E28" s="278" t="s">
        <v>406</v>
      </c>
      <c r="F28" s="263" t="s">
        <v>431</v>
      </c>
      <c r="G28" s="252"/>
      <c r="H28" s="240"/>
      <c r="I28" s="240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ht="13.5">
      <c r="A29" s="14"/>
      <c r="B29" s="230"/>
      <c r="C29" s="230"/>
      <c r="D29" s="244" t="s">
        <v>439</v>
      </c>
      <c r="E29" s="279" t="s">
        <v>407</v>
      </c>
      <c r="F29" s="253" t="s">
        <v>433</v>
      </c>
      <c r="G29" s="252"/>
      <c r="H29" s="240"/>
      <c r="I29" s="240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ht="13.5">
      <c r="A30" s="14"/>
      <c r="B30" s="230"/>
      <c r="C30" s="230"/>
      <c r="D30" s="230"/>
      <c r="E30" s="230"/>
      <c r="F30" s="230"/>
      <c r="G30" s="264"/>
      <c r="H30" s="232"/>
      <c r="I30" s="232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ht="13.5">
      <c r="A31" s="14"/>
      <c r="B31" s="265"/>
      <c r="C31" s="230"/>
      <c r="D31" s="230"/>
      <c r="E31" s="230"/>
      <c r="F31" s="230"/>
      <c r="G31" s="250"/>
      <c r="H31" s="232"/>
      <c r="I31" s="232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ht="13.5">
      <c r="A32" s="14"/>
      <c r="B32" s="266" t="s">
        <v>378</v>
      </c>
      <c r="C32" s="230"/>
      <c r="D32" s="267"/>
      <c r="E32" s="268"/>
      <c r="F32" s="269"/>
      <c r="G32" s="250"/>
      <c r="H32" s="236"/>
      <c r="I32" s="236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ht="13.5">
      <c r="A33" s="14"/>
      <c r="B33" s="241" t="s">
        <v>373</v>
      </c>
      <c r="C33" s="230"/>
      <c r="D33" s="270" t="s">
        <v>409</v>
      </c>
      <c r="E33" s="251" t="s">
        <v>408</v>
      </c>
      <c r="F33" s="263" t="s">
        <v>472</v>
      </c>
      <c r="G33" s="264"/>
      <c r="H33" s="240"/>
      <c r="I33" s="240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ht="13.5">
      <c r="A34" s="14"/>
      <c r="B34" s="241" t="s">
        <v>379</v>
      </c>
      <c r="C34" s="230"/>
      <c r="D34" s="270" t="s">
        <v>410</v>
      </c>
      <c r="E34" s="263" t="s">
        <v>408</v>
      </c>
      <c r="F34" s="263" t="s">
        <v>472</v>
      </c>
      <c r="G34" s="264"/>
      <c r="H34" s="240"/>
      <c r="I34" s="240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ht="13.5">
      <c r="A35" s="14"/>
      <c r="B35" s="241" t="s">
        <v>380</v>
      </c>
      <c r="C35" s="230"/>
      <c r="D35" s="270" t="s">
        <v>412</v>
      </c>
      <c r="E35" s="278" t="s">
        <v>411</v>
      </c>
      <c r="F35" s="263" t="s">
        <v>473</v>
      </c>
      <c r="G35" s="264"/>
      <c r="H35" s="240"/>
      <c r="I35" s="240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13.5">
      <c r="A36" s="14"/>
      <c r="B36" s="243" t="s">
        <v>381</v>
      </c>
      <c r="C36" s="230"/>
      <c r="D36" s="271" t="s">
        <v>413</v>
      </c>
      <c r="E36" s="279" t="s">
        <v>408</v>
      </c>
      <c r="F36" s="253" t="s">
        <v>472</v>
      </c>
      <c r="G36" s="264"/>
      <c r="H36" s="240"/>
      <c r="I36" s="240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13.5">
      <c r="A37" s="14"/>
      <c r="B37" s="254"/>
      <c r="C37" s="230"/>
      <c r="D37" s="256"/>
      <c r="E37" s="256"/>
      <c r="F37" s="256"/>
      <c r="G37" s="250"/>
      <c r="H37" s="257"/>
      <c r="I37" s="257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3.5">
      <c r="A38" s="14"/>
      <c r="B38" s="258" t="s">
        <v>382</v>
      </c>
      <c r="C38" s="230"/>
      <c r="D38" s="272" t="s">
        <v>440</v>
      </c>
      <c r="E38" s="280" t="s">
        <v>441</v>
      </c>
      <c r="F38" s="280" t="s">
        <v>433</v>
      </c>
      <c r="G38" s="250"/>
      <c r="H38" s="240"/>
      <c r="I38" s="240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3.5">
      <c r="A39" s="14"/>
      <c r="B39" s="230"/>
      <c r="C39" s="230"/>
      <c r="D39" s="270" t="s">
        <v>443</v>
      </c>
      <c r="E39" s="278" t="s">
        <v>441</v>
      </c>
      <c r="F39" s="278" t="s">
        <v>442</v>
      </c>
      <c r="G39" s="250"/>
      <c r="H39" s="240"/>
      <c r="I39" s="240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3.5">
      <c r="A40" s="14"/>
      <c r="B40" s="230"/>
      <c r="C40" s="230"/>
      <c r="D40" s="270" t="s">
        <v>444</v>
      </c>
      <c r="E40" s="278" t="s">
        <v>446</v>
      </c>
      <c r="F40" s="278" t="s">
        <v>425</v>
      </c>
      <c r="G40" s="250"/>
      <c r="H40" s="240"/>
      <c r="I40" s="240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3.5">
      <c r="A41" s="14"/>
      <c r="B41" s="230"/>
      <c r="C41" s="230"/>
      <c r="D41" s="270" t="s">
        <v>445</v>
      </c>
      <c r="E41" s="278" t="s">
        <v>408</v>
      </c>
      <c r="F41" s="278" t="s">
        <v>447</v>
      </c>
      <c r="G41" s="250"/>
      <c r="H41" s="240"/>
      <c r="I41" s="240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3.5">
      <c r="A42" s="14"/>
      <c r="B42" s="230"/>
      <c r="C42" s="230"/>
      <c r="D42" s="270" t="s">
        <v>449</v>
      </c>
      <c r="E42" s="278" t="s">
        <v>407</v>
      </c>
      <c r="F42" s="278" t="s">
        <v>429</v>
      </c>
      <c r="G42" s="250"/>
      <c r="H42" s="240"/>
      <c r="I42" s="240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3.5">
      <c r="A43" s="14"/>
      <c r="B43" s="230"/>
      <c r="C43" s="230"/>
      <c r="D43" s="270" t="s">
        <v>450</v>
      </c>
      <c r="E43" s="278" t="s">
        <v>420</v>
      </c>
      <c r="F43" s="278" t="s">
        <v>432</v>
      </c>
      <c r="G43" s="250"/>
      <c r="H43" s="240"/>
      <c r="I43" s="240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3.5">
      <c r="A44" s="14"/>
      <c r="B44" s="230"/>
      <c r="C44" s="230"/>
      <c r="D44" s="270" t="s">
        <v>451</v>
      </c>
      <c r="E44" s="278" t="s">
        <v>452</v>
      </c>
      <c r="F44" s="278" t="s">
        <v>431</v>
      </c>
      <c r="G44" s="250"/>
      <c r="H44" s="240"/>
      <c r="I44" s="240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3.5">
      <c r="A45" s="14"/>
      <c r="B45" s="230"/>
      <c r="C45" s="230"/>
      <c r="D45" s="270" t="s">
        <v>453</v>
      </c>
      <c r="E45" s="278" t="s">
        <v>454</v>
      </c>
      <c r="F45" s="278" t="s">
        <v>458</v>
      </c>
      <c r="G45" s="250"/>
      <c r="H45" s="240"/>
      <c r="I45" s="240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3.5">
      <c r="A46" s="14"/>
      <c r="B46" s="230"/>
      <c r="C46" s="230"/>
      <c r="D46" s="270" t="s">
        <v>455</v>
      </c>
      <c r="E46" s="278" t="s">
        <v>456</v>
      </c>
      <c r="F46" s="263" t="s">
        <v>457</v>
      </c>
      <c r="G46" s="250"/>
      <c r="H46" s="240"/>
      <c r="I46" s="240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3.5">
      <c r="A47" s="14"/>
      <c r="B47" s="230"/>
      <c r="C47" s="230"/>
      <c r="D47" s="271" t="s">
        <v>448</v>
      </c>
      <c r="E47" s="279" t="s">
        <v>456</v>
      </c>
      <c r="F47" s="253" t="s">
        <v>434</v>
      </c>
      <c r="G47" s="250"/>
      <c r="H47" s="240"/>
      <c r="I47" s="240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3.5">
      <c r="A48" s="14"/>
      <c r="B48" s="230"/>
      <c r="C48" s="230"/>
      <c r="D48" s="230"/>
      <c r="E48" s="230"/>
      <c r="F48" s="230"/>
      <c r="G48" s="230"/>
      <c r="H48" s="232"/>
      <c r="I48" s="232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3.5">
      <c r="A49" s="14"/>
      <c r="B49" s="230"/>
      <c r="C49" s="230"/>
      <c r="D49" s="230"/>
      <c r="E49" s="230"/>
      <c r="F49" s="230"/>
      <c r="G49" s="230"/>
      <c r="H49" s="232"/>
      <c r="I49" s="232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3.5">
      <c r="A50" s="14" t="s">
        <v>383</v>
      </c>
      <c r="B50" s="233" t="s">
        <v>384</v>
      </c>
      <c r="C50" s="230"/>
      <c r="D50" s="247"/>
      <c r="E50" s="248"/>
      <c r="F50" s="249"/>
      <c r="G50" s="230"/>
      <c r="H50" s="236"/>
      <c r="I50" s="236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3.5">
      <c r="A51" s="14"/>
      <c r="B51" s="237" t="s">
        <v>385</v>
      </c>
      <c r="C51" s="230"/>
      <c r="D51" s="282" t="s">
        <v>414</v>
      </c>
      <c r="E51" s="284" t="s">
        <v>479</v>
      </c>
      <c r="F51" s="273"/>
      <c r="G51" s="230"/>
      <c r="H51" s="236"/>
      <c r="I51" s="232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3.5">
      <c r="A52" s="14"/>
      <c r="B52" s="241" t="s">
        <v>386</v>
      </c>
      <c r="C52" s="230"/>
      <c r="D52" s="283" t="s">
        <v>415</v>
      </c>
      <c r="E52" s="285" t="s">
        <v>480</v>
      </c>
      <c r="F52" s="286"/>
      <c r="G52" s="230"/>
      <c r="H52" s="236"/>
      <c r="I52" s="232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3.5">
      <c r="A53" s="14"/>
      <c r="B53" s="241" t="s">
        <v>482</v>
      </c>
      <c r="C53" s="230"/>
      <c r="D53" s="283" t="s">
        <v>474</v>
      </c>
      <c r="E53" s="285" t="s">
        <v>475</v>
      </c>
      <c r="F53" s="286"/>
      <c r="G53" s="230"/>
      <c r="H53" s="236"/>
      <c r="I53" s="232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3.5">
      <c r="A54" s="14"/>
      <c r="B54" s="241"/>
      <c r="C54" s="230"/>
      <c r="D54" s="283"/>
      <c r="E54" s="285" t="s">
        <v>476</v>
      </c>
      <c r="F54" s="286"/>
      <c r="G54" s="230"/>
      <c r="H54" s="236"/>
      <c r="I54" s="232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3.5">
      <c r="A55" s="14"/>
      <c r="B55" s="241"/>
      <c r="C55" s="230"/>
      <c r="D55" s="283"/>
      <c r="E55" s="285" t="s">
        <v>477</v>
      </c>
      <c r="F55" s="286"/>
      <c r="G55" s="230"/>
      <c r="H55" s="236"/>
      <c r="I55" s="232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3.5">
      <c r="A56" s="14"/>
      <c r="B56" s="241" t="s">
        <v>390</v>
      </c>
      <c r="C56" s="230"/>
      <c r="D56" s="283" t="s">
        <v>417</v>
      </c>
      <c r="E56" s="285" t="s">
        <v>478</v>
      </c>
      <c r="F56" s="286"/>
      <c r="G56" s="230"/>
      <c r="H56" s="236"/>
      <c r="I56" s="240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3.5">
      <c r="A57" s="14"/>
      <c r="B57" s="241" t="s">
        <v>387</v>
      </c>
      <c r="C57" s="230"/>
      <c r="D57" s="283" t="s">
        <v>416</v>
      </c>
      <c r="E57" s="287" t="s">
        <v>459</v>
      </c>
      <c r="F57" s="286"/>
      <c r="G57" s="230"/>
      <c r="H57" s="236"/>
      <c r="I57" s="240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3.5">
      <c r="A58" s="14"/>
      <c r="B58" s="243" t="s">
        <v>388</v>
      </c>
      <c r="C58" s="230"/>
      <c r="D58" s="281" t="s">
        <v>389</v>
      </c>
      <c r="E58" s="288" t="s">
        <v>422</v>
      </c>
      <c r="F58" s="274"/>
      <c r="G58" s="230"/>
      <c r="H58" s="236"/>
      <c r="I58" s="240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3.5">
      <c r="A59" s="14"/>
      <c r="B59" s="254"/>
      <c r="C59" s="230"/>
      <c r="D59" s="256"/>
      <c r="E59" s="230"/>
      <c r="F59" s="230"/>
      <c r="G59" s="230"/>
      <c r="H59" s="236"/>
      <c r="I59" s="232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3.5">
      <c r="A60" s="14"/>
      <c r="B60" s="237" t="s">
        <v>391</v>
      </c>
      <c r="C60" s="230"/>
      <c r="D60" s="272" t="s">
        <v>465</v>
      </c>
      <c r="E60" s="230"/>
      <c r="F60" s="230"/>
      <c r="G60" s="230"/>
      <c r="H60" s="236"/>
      <c r="I60" s="232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3.5">
      <c r="A61" s="14"/>
      <c r="B61" s="241" t="s">
        <v>392</v>
      </c>
      <c r="C61" s="230"/>
      <c r="D61" s="270" t="s">
        <v>469</v>
      </c>
      <c r="E61" s="277"/>
      <c r="F61" s="230"/>
      <c r="G61" s="230"/>
      <c r="H61" s="236"/>
      <c r="I61" s="232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3.5">
      <c r="A62" s="14"/>
      <c r="B62" s="241" t="s">
        <v>393</v>
      </c>
      <c r="C62" s="230"/>
      <c r="D62" s="270" t="s">
        <v>470</v>
      </c>
      <c r="E62" s="230"/>
      <c r="F62" s="230"/>
      <c r="G62" s="230"/>
      <c r="H62" s="236"/>
      <c r="I62" s="232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3.5">
      <c r="A63" s="14"/>
      <c r="B63" s="241" t="s">
        <v>394</v>
      </c>
      <c r="C63" s="230"/>
      <c r="D63" s="270" t="s">
        <v>471</v>
      </c>
      <c r="E63" s="230"/>
      <c r="F63" s="230"/>
      <c r="G63" s="230"/>
      <c r="H63" s="236"/>
      <c r="I63" s="232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3.5">
      <c r="A64" s="14"/>
      <c r="B64" s="241" t="s">
        <v>395</v>
      </c>
      <c r="C64" s="230"/>
      <c r="D64" s="270" t="s">
        <v>466</v>
      </c>
      <c r="E64" s="230"/>
      <c r="F64" s="230"/>
      <c r="G64" s="230"/>
      <c r="H64" s="236"/>
      <c r="I64" s="232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3.5">
      <c r="A65" s="14"/>
      <c r="B65" s="243" t="s">
        <v>396</v>
      </c>
      <c r="C65" s="230"/>
      <c r="D65" s="271" t="s">
        <v>467</v>
      </c>
      <c r="E65" s="230"/>
      <c r="F65" s="230"/>
      <c r="G65" s="230"/>
      <c r="H65" s="236"/>
      <c r="I65" s="232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3.5">
      <c r="A66" s="14"/>
      <c r="B66" s="254"/>
      <c r="C66" s="230"/>
      <c r="D66" s="256"/>
      <c r="E66" s="230"/>
      <c r="F66" s="230"/>
      <c r="G66" s="262"/>
      <c r="H66" s="236"/>
      <c r="I66" s="232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3.5">
      <c r="A67" s="14"/>
      <c r="B67" s="237" t="s">
        <v>397</v>
      </c>
      <c r="C67" s="230"/>
      <c r="D67" s="272" t="s">
        <v>398</v>
      </c>
      <c r="E67" s="230"/>
      <c r="F67" s="230"/>
      <c r="G67" s="262"/>
      <c r="H67" s="236"/>
      <c r="I67" s="232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3.5">
      <c r="A68" s="14"/>
      <c r="B68" s="241" t="s">
        <v>399</v>
      </c>
      <c r="C68" s="230"/>
      <c r="D68" s="270" t="s">
        <v>463</v>
      </c>
      <c r="E68" s="230"/>
      <c r="F68" s="230"/>
      <c r="G68" s="262"/>
      <c r="H68" s="236"/>
      <c r="I68" s="232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3.5">
      <c r="A69" s="14"/>
      <c r="B69" s="243" t="s">
        <v>400</v>
      </c>
      <c r="C69" s="230"/>
      <c r="D69" s="271" t="s">
        <v>464</v>
      </c>
      <c r="E69" s="230"/>
      <c r="F69" s="230"/>
      <c r="G69" s="14"/>
      <c r="H69" s="236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3.5">
      <c r="A70" s="14"/>
      <c r="B70" s="14"/>
      <c r="C70" s="14"/>
      <c r="D70" s="14"/>
      <c r="E70" s="14"/>
      <c r="F70" s="14"/>
      <c r="G70" s="14"/>
      <c r="H70" s="236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3.5">
      <c r="A71" s="14"/>
      <c r="B71" s="14"/>
      <c r="C71" s="14"/>
      <c r="D71" s="14"/>
      <c r="E71" s="14"/>
      <c r="F71" s="14"/>
      <c r="G71" s="14"/>
      <c r="H71" s="236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3.5">
      <c r="A72" s="14"/>
      <c r="B72" s="14"/>
      <c r="C72" s="14"/>
      <c r="D72" s="14"/>
      <c r="E72" s="14"/>
      <c r="F72" s="14"/>
      <c r="G72" s="14"/>
      <c r="H72" s="236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3.5">
      <c r="A73" s="14"/>
      <c r="B73" s="14"/>
      <c r="C73" s="14"/>
      <c r="D73" s="14"/>
      <c r="E73" s="14"/>
      <c r="F73" s="14"/>
      <c r="G73" s="14"/>
      <c r="H73" s="236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3.5">
      <c r="A74" s="14"/>
      <c r="B74" s="14"/>
      <c r="C74" s="14"/>
      <c r="D74" s="14"/>
      <c r="E74" s="14"/>
      <c r="F74" s="14"/>
      <c r="G74" s="14"/>
      <c r="H74" s="236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3.5">
      <c r="A75" s="14"/>
      <c r="B75" s="14"/>
      <c r="C75" s="14"/>
      <c r="D75" s="14"/>
      <c r="E75" s="14"/>
      <c r="F75" s="14"/>
      <c r="G75" s="14"/>
      <c r="H75" s="236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3.5">
      <c r="A76" s="14"/>
      <c r="B76" s="14"/>
      <c r="C76" s="14"/>
      <c r="D76" s="14"/>
      <c r="E76" s="14"/>
      <c r="F76" s="14"/>
      <c r="G76" s="14"/>
      <c r="H76" s="236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3.5">
      <c r="A77" s="14"/>
      <c r="B77" s="14"/>
      <c r="C77" s="14"/>
      <c r="D77" s="14"/>
      <c r="E77" s="14"/>
      <c r="F77" s="14"/>
      <c r="G77" s="14"/>
      <c r="H77" s="236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3.5">
      <c r="A78" s="14"/>
      <c r="B78" s="14"/>
      <c r="C78" s="14"/>
      <c r="D78" s="14"/>
      <c r="E78" s="14"/>
      <c r="F78" s="14"/>
      <c r="G78" s="14"/>
      <c r="H78" s="236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3.5">
      <c r="A79" s="14"/>
      <c r="B79" s="14"/>
      <c r="C79" s="14"/>
      <c r="D79" s="14"/>
      <c r="E79" s="14"/>
      <c r="F79" s="14"/>
      <c r="G79" s="14"/>
      <c r="H79" s="236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3.5">
      <c r="A80" s="14"/>
      <c r="B80" s="14"/>
      <c r="C80" s="14"/>
      <c r="D80" s="14"/>
      <c r="E80" s="14"/>
      <c r="F80" s="14"/>
      <c r="G80" s="14"/>
      <c r="H80" s="236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3.5">
      <c r="A81" s="14"/>
      <c r="B81" s="14"/>
      <c r="C81" s="14"/>
      <c r="D81" s="14"/>
      <c r="E81" s="14"/>
      <c r="F81" s="14"/>
      <c r="G81" s="14"/>
      <c r="H81" s="236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3.5">
      <c r="A82" s="14"/>
      <c r="B82" s="14"/>
      <c r="C82" s="14"/>
      <c r="D82" s="14"/>
      <c r="E82" s="14"/>
      <c r="F82" s="14"/>
      <c r="G82" s="14"/>
      <c r="H82" s="236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3.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3.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3.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3.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3.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3.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3.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3.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3.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3.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3.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3.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3.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3.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3.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3.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3.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3.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3.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3.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3.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3.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3.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3.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3.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3.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3.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3.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3.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3.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3.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3.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3.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3.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3.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3.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3.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3.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3.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3.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3.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3.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3.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3.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3.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3.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3.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3.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3.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3.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3.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3.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3.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3.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3.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3.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3.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3.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3.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3.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3.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3.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3.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3.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3.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3.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3.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3.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3.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3.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3.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3.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3.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3.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3.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3.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3.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3.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3.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3.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3.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3.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</sheetData>
  <printOptions/>
  <pageMargins left="0" right="0" top="0.1968503937007874" bottom="0" header="0" footer="0"/>
  <pageSetup horizontalDpi="300" verticalDpi="300" orientation="portrait" paperSize="9" r:id="rId1"/>
  <ignoredErrors>
    <ignoredError sqref="G19:G25 D1:D3 D12:F14 E59:E60 E1:IV11 H12:IV25 G12:G17 F57:F58 G26:IV52 B57:D58 F17 G56:IV58 A56:A58 D5:D11 A1:C52 E48:E50 E15:E17 D48:D52 F48:F52 A59:C65536 D66:D65536 D59 E62:E65536 F59:IV65536 D19:E37 F19:F32 F37 D17:D1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workbookViewId="0" topLeftCell="A1">
      <selection activeCell="A1" sqref="A1"/>
    </sheetView>
  </sheetViews>
  <sheetFormatPr defaultColWidth="9.00390625" defaultRowHeight="13.5"/>
  <sheetData/>
  <printOptions gridLines="1"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workbookViewId="0" topLeftCell="A1">
      <selection activeCell="A1" sqref="A1"/>
    </sheetView>
  </sheetViews>
  <sheetFormatPr defaultColWidth="9.00390625" defaultRowHeight="13.5"/>
  <sheetData/>
  <printOptions gridLines="1"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 gridLines="1"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 gridLines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showRowColHeaders="0" zoomScaleSheetLayoutView="100" workbookViewId="0" topLeftCell="A1">
      <selection activeCell="A177" sqref="A177"/>
    </sheetView>
  </sheetViews>
  <sheetFormatPr defaultColWidth="9.00390625" defaultRowHeight="13.5"/>
  <cols>
    <col min="1" max="1" width="1.625" style="14" customWidth="1"/>
    <col min="2" max="2" width="12.625" style="14" customWidth="1"/>
    <col min="3" max="3" width="20.625" style="14" customWidth="1"/>
    <col min="4" max="4" width="9.625" style="14" customWidth="1"/>
    <col min="5" max="6" width="14.625" style="14" customWidth="1"/>
    <col min="7" max="7" width="12.625" style="14" customWidth="1"/>
    <col min="8" max="16384" width="9.00390625" style="14" customWidth="1"/>
  </cols>
  <sheetData>
    <row r="1" spans="1:7" ht="13.5" customHeight="1">
      <c r="A1" s="27"/>
      <c r="B1" s="61"/>
      <c r="C1" s="61"/>
      <c r="D1" s="61"/>
      <c r="E1" s="61"/>
      <c r="F1" s="61"/>
      <c r="G1" s="27"/>
    </row>
    <row r="2" spans="1:7" ht="13.5" customHeight="1">
      <c r="A2" s="27"/>
      <c r="B2" s="170" t="s">
        <v>22</v>
      </c>
      <c r="C2" s="170" t="s">
        <v>23</v>
      </c>
      <c r="D2" s="170" t="s">
        <v>24</v>
      </c>
      <c r="E2" s="170" t="s">
        <v>26</v>
      </c>
      <c r="F2" s="170" t="s">
        <v>25</v>
      </c>
      <c r="G2" s="170"/>
    </row>
    <row r="3" spans="1:7" ht="13.5" customHeight="1">
      <c r="A3" s="27"/>
      <c r="B3" s="65" t="s">
        <v>92</v>
      </c>
      <c r="C3" s="64" t="s">
        <v>39</v>
      </c>
      <c r="D3" s="64" t="s">
        <v>83</v>
      </c>
      <c r="E3" s="64" t="s">
        <v>29</v>
      </c>
      <c r="F3" s="172" t="s">
        <v>30</v>
      </c>
      <c r="G3" s="173" t="s">
        <v>86</v>
      </c>
    </row>
    <row r="4" spans="1:7" ht="13.5">
      <c r="A4" s="27"/>
      <c r="B4" s="65" t="s">
        <v>93</v>
      </c>
      <c r="C4" s="64" t="s">
        <v>118</v>
      </c>
      <c r="D4" s="64" t="s">
        <v>33</v>
      </c>
      <c r="E4" s="64" t="s">
        <v>29</v>
      </c>
      <c r="F4" s="65" t="s">
        <v>64</v>
      </c>
      <c r="G4" s="171" t="s">
        <v>86</v>
      </c>
    </row>
    <row r="5" spans="1:7" ht="13.5">
      <c r="A5" s="27"/>
      <c r="B5" s="65" t="s">
        <v>94</v>
      </c>
      <c r="C5" s="64" t="s">
        <v>34</v>
      </c>
      <c r="D5" s="64" t="s">
        <v>27</v>
      </c>
      <c r="E5" s="64" t="s">
        <v>29</v>
      </c>
      <c r="F5" s="65" t="s">
        <v>64</v>
      </c>
      <c r="G5" s="171" t="s">
        <v>86</v>
      </c>
    </row>
    <row r="6" spans="1:7" ht="13.5">
      <c r="A6" s="27"/>
      <c r="B6" s="65" t="s">
        <v>95</v>
      </c>
      <c r="C6" s="64" t="s">
        <v>35</v>
      </c>
      <c r="D6" s="64" t="s">
        <v>27</v>
      </c>
      <c r="E6" s="64" t="s">
        <v>38</v>
      </c>
      <c r="F6" s="65" t="s">
        <v>64</v>
      </c>
      <c r="G6" s="171" t="s">
        <v>86</v>
      </c>
    </row>
    <row r="7" spans="1:7" ht="13.5">
      <c r="A7" s="27"/>
      <c r="B7" s="65" t="s">
        <v>183</v>
      </c>
      <c r="C7" s="64" t="s">
        <v>119</v>
      </c>
      <c r="D7" s="64" t="s">
        <v>27</v>
      </c>
      <c r="E7" s="64" t="s">
        <v>29</v>
      </c>
      <c r="F7" s="65" t="s">
        <v>64</v>
      </c>
      <c r="G7" s="171" t="s">
        <v>86</v>
      </c>
    </row>
    <row r="8" spans="1:7" ht="13.5">
      <c r="A8" s="27"/>
      <c r="B8" s="65" t="s">
        <v>96</v>
      </c>
      <c r="C8" s="64" t="s">
        <v>37</v>
      </c>
      <c r="D8" s="64" t="s">
        <v>27</v>
      </c>
      <c r="E8" s="64" t="s">
        <v>29</v>
      </c>
      <c r="F8" s="65" t="s">
        <v>220</v>
      </c>
      <c r="G8" s="171" t="s">
        <v>86</v>
      </c>
    </row>
    <row r="9" spans="1:7" ht="13.5">
      <c r="A9" s="27"/>
      <c r="B9" s="65" t="s">
        <v>97</v>
      </c>
      <c r="C9" s="64" t="s">
        <v>82</v>
      </c>
      <c r="D9" s="64" t="s">
        <v>98</v>
      </c>
      <c r="E9" s="64" t="s">
        <v>29</v>
      </c>
      <c r="F9" s="65" t="s">
        <v>197</v>
      </c>
      <c r="G9" s="221" t="s">
        <v>295</v>
      </c>
    </row>
    <row r="10" spans="1:7" ht="13.5">
      <c r="A10" s="27"/>
      <c r="B10" s="65" t="s">
        <v>99</v>
      </c>
      <c r="C10" s="64" t="s">
        <v>36</v>
      </c>
      <c r="D10" s="64" t="s">
        <v>33</v>
      </c>
      <c r="E10" s="64" t="s">
        <v>29</v>
      </c>
      <c r="F10" s="65" t="s">
        <v>64</v>
      </c>
      <c r="G10" s="171" t="s">
        <v>86</v>
      </c>
    </row>
    <row r="11" spans="1:7" ht="13.5">
      <c r="A11" s="27"/>
      <c r="B11" s="65" t="s">
        <v>100</v>
      </c>
      <c r="C11" s="64" t="s">
        <v>101</v>
      </c>
      <c r="D11" s="64" t="s">
        <v>27</v>
      </c>
      <c r="E11" s="64" t="s">
        <v>29</v>
      </c>
      <c r="F11" s="65" t="s">
        <v>64</v>
      </c>
      <c r="G11" s="171" t="s">
        <v>86</v>
      </c>
    </row>
    <row r="12" spans="1:7" ht="13.5">
      <c r="A12" s="27"/>
      <c r="B12" s="65" t="s">
        <v>102</v>
      </c>
      <c r="C12" s="64" t="s">
        <v>82</v>
      </c>
      <c r="D12" s="64" t="s">
        <v>98</v>
      </c>
      <c r="E12" s="64" t="s">
        <v>29</v>
      </c>
      <c r="F12" s="65" t="s">
        <v>30</v>
      </c>
      <c r="G12" s="171" t="s">
        <v>86</v>
      </c>
    </row>
    <row r="13" spans="1:7" ht="13.5">
      <c r="A13" s="27"/>
      <c r="B13" s="65" t="s">
        <v>103</v>
      </c>
      <c r="C13" s="64" t="s">
        <v>40</v>
      </c>
      <c r="D13" s="64" t="s">
        <v>234</v>
      </c>
      <c r="E13" s="64" t="s">
        <v>29</v>
      </c>
      <c r="F13" s="65" t="s">
        <v>64</v>
      </c>
      <c r="G13" s="171" t="s">
        <v>86</v>
      </c>
    </row>
    <row r="14" spans="1:7" ht="13.5">
      <c r="A14" s="27"/>
      <c r="B14" s="65" t="s">
        <v>104</v>
      </c>
      <c r="C14" s="64" t="s">
        <v>249</v>
      </c>
      <c r="D14" s="64" t="s">
        <v>296</v>
      </c>
      <c r="E14" s="64" t="s">
        <v>297</v>
      </c>
      <c r="F14" s="64" t="s">
        <v>298</v>
      </c>
      <c r="G14" s="221" t="s">
        <v>295</v>
      </c>
    </row>
    <row r="15" spans="1:7" ht="13.5">
      <c r="A15" s="27"/>
      <c r="B15" s="65" t="s">
        <v>105</v>
      </c>
      <c r="C15" s="64" t="s">
        <v>248</v>
      </c>
      <c r="D15" s="64" t="s">
        <v>27</v>
      </c>
      <c r="E15" s="64" t="s">
        <v>29</v>
      </c>
      <c r="F15" s="64" t="s">
        <v>64</v>
      </c>
      <c r="G15" s="171" t="s">
        <v>86</v>
      </c>
    </row>
    <row r="16" spans="1:7" ht="13.5">
      <c r="A16" s="27"/>
      <c r="B16" s="65" t="s">
        <v>106</v>
      </c>
      <c r="C16" s="64" t="s">
        <v>34</v>
      </c>
      <c r="D16" s="64" t="s">
        <v>27</v>
      </c>
      <c r="E16" s="64" t="s">
        <v>29</v>
      </c>
      <c r="F16" s="64" t="s">
        <v>30</v>
      </c>
      <c r="G16" s="171" t="s">
        <v>86</v>
      </c>
    </row>
    <row r="17" spans="1:7" ht="13.5" customHeight="1">
      <c r="A17" s="27"/>
      <c r="B17" s="65" t="s">
        <v>107</v>
      </c>
      <c r="C17" s="64" t="s">
        <v>41</v>
      </c>
      <c r="D17" s="64" t="s">
        <v>33</v>
      </c>
      <c r="E17" s="64" t="s">
        <v>29</v>
      </c>
      <c r="F17" s="64" t="s">
        <v>30</v>
      </c>
      <c r="G17" s="171" t="s">
        <v>86</v>
      </c>
    </row>
    <row r="18" spans="1:7" ht="13.5" customHeight="1">
      <c r="A18" s="27"/>
      <c r="B18" s="65" t="s">
        <v>108</v>
      </c>
      <c r="C18" s="64" t="s">
        <v>109</v>
      </c>
      <c r="D18" s="64" t="s">
        <v>27</v>
      </c>
      <c r="E18" s="64" t="s">
        <v>29</v>
      </c>
      <c r="F18" s="64" t="s">
        <v>30</v>
      </c>
      <c r="G18" s="171" t="s">
        <v>86</v>
      </c>
    </row>
    <row r="19" spans="1:7" ht="13.5" customHeight="1">
      <c r="A19" s="27"/>
      <c r="B19" s="65" t="s">
        <v>110</v>
      </c>
      <c r="C19" s="64" t="s">
        <v>266</v>
      </c>
      <c r="D19" s="64" t="s">
        <v>42</v>
      </c>
      <c r="E19" s="64" t="s">
        <v>29</v>
      </c>
      <c r="F19" s="64" t="s">
        <v>262</v>
      </c>
      <c r="G19" s="171" t="s">
        <v>86</v>
      </c>
    </row>
    <row r="20" spans="1:7" ht="13.5" customHeight="1">
      <c r="A20" s="27"/>
      <c r="B20" s="65" t="s">
        <v>111</v>
      </c>
      <c r="C20" s="64" t="s">
        <v>263</v>
      </c>
      <c r="D20" s="64" t="s">
        <v>42</v>
      </c>
      <c r="E20" s="64" t="s">
        <v>29</v>
      </c>
      <c r="F20" s="64" t="s">
        <v>264</v>
      </c>
      <c r="G20" s="171" t="s">
        <v>86</v>
      </c>
    </row>
    <row r="21" spans="1:7" ht="13.5" customHeight="1">
      <c r="A21" s="27"/>
      <c r="B21" s="65" t="s">
        <v>112</v>
      </c>
      <c r="C21" s="64" t="s">
        <v>43</v>
      </c>
      <c r="D21" s="64" t="s">
        <v>83</v>
      </c>
      <c r="E21" s="64" t="s">
        <v>29</v>
      </c>
      <c r="F21" s="64" t="s">
        <v>30</v>
      </c>
      <c r="G21" s="171" t="s">
        <v>86</v>
      </c>
    </row>
    <row r="22" spans="1:7" ht="13.5" customHeight="1">
      <c r="A22" s="27"/>
      <c r="B22" s="59" t="s">
        <v>113</v>
      </c>
      <c r="C22" s="60" t="s">
        <v>265</v>
      </c>
      <c r="D22" s="60" t="s">
        <v>27</v>
      </c>
      <c r="E22" s="60" t="s">
        <v>222</v>
      </c>
      <c r="F22" s="224" t="s">
        <v>264</v>
      </c>
      <c r="G22" s="225" t="s">
        <v>86</v>
      </c>
    </row>
    <row r="23" spans="1:7" ht="13.5">
      <c r="A23" s="27"/>
      <c r="B23" s="61"/>
      <c r="C23" s="61"/>
      <c r="D23" s="61"/>
      <c r="E23" s="61"/>
      <c r="F23" s="61"/>
      <c r="G23" s="27"/>
    </row>
    <row r="24" spans="1:7" ht="13.5">
      <c r="A24" s="27"/>
      <c r="B24" s="62" t="s">
        <v>60</v>
      </c>
      <c r="C24" s="61"/>
      <c r="D24" s="61"/>
      <c r="E24" s="61"/>
      <c r="F24" s="61"/>
      <c r="G24" s="27"/>
    </row>
    <row r="25" spans="1:7" ht="13.5">
      <c r="A25" s="27"/>
      <c r="B25" s="220">
        <v>40648</v>
      </c>
      <c r="C25" s="302" t="s">
        <v>293</v>
      </c>
      <c r="D25" s="302"/>
      <c r="E25" s="61"/>
      <c r="F25" s="61"/>
      <c r="G25" s="27"/>
    </row>
    <row r="26" spans="1:7" ht="13.5">
      <c r="A26" s="27"/>
      <c r="B26" s="220">
        <v>40648</v>
      </c>
      <c r="C26" s="302" t="s">
        <v>114</v>
      </c>
      <c r="D26" s="302"/>
      <c r="E26" s="61"/>
      <c r="F26" s="61"/>
      <c r="G26" s="27"/>
    </row>
    <row r="27" spans="1:7" ht="13.5">
      <c r="A27" s="27"/>
      <c r="B27" s="169" t="s">
        <v>115</v>
      </c>
      <c r="C27" s="63" t="s">
        <v>84</v>
      </c>
      <c r="D27" s="61"/>
      <c r="E27" s="61"/>
      <c r="F27" s="61"/>
      <c r="G27" s="27"/>
    </row>
    <row r="28" spans="1:7" ht="13.5">
      <c r="A28" s="27"/>
      <c r="B28" s="220">
        <v>40774</v>
      </c>
      <c r="C28" s="302" t="s">
        <v>116</v>
      </c>
      <c r="D28" s="302"/>
      <c r="E28" s="61"/>
      <c r="F28" s="61"/>
      <c r="G28" s="27"/>
    </row>
    <row r="29" spans="2:6" ht="13.5">
      <c r="B29" s="169" t="s">
        <v>117</v>
      </c>
      <c r="C29" s="302" t="s">
        <v>32</v>
      </c>
      <c r="D29" s="302"/>
      <c r="E29" s="61"/>
      <c r="F29" s="61"/>
    </row>
    <row r="30" spans="2:4" ht="13.5">
      <c r="B30" s="220">
        <v>40788</v>
      </c>
      <c r="C30" s="302" t="s">
        <v>294</v>
      </c>
      <c r="D30" s="302"/>
    </row>
    <row r="31" spans="2:3" ht="13.5">
      <c r="B31" s="27"/>
      <c r="C31" s="28"/>
    </row>
    <row r="32" spans="2:3" ht="13.5">
      <c r="B32" s="27"/>
      <c r="C32" s="28"/>
    </row>
    <row r="33" spans="2:3" ht="13.5">
      <c r="B33" s="27"/>
      <c r="C33" s="28"/>
    </row>
    <row r="34" spans="2:3" ht="13.5">
      <c r="B34" s="27"/>
      <c r="C34" s="28"/>
    </row>
    <row r="35" spans="2:3" ht="13.5">
      <c r="B35" s="27"/>
      <c r="C35" s="28"/>
    </row>
  </sheetData>
  <mergeCells count="5">
    <mergeCell ref="C25:D25"/>
    <mergeCell ref="C30:D30"/>
    <mergeCell ref="C26:D26"/>
    <mergeCell ref="C28:D28"/>
    <mergeCell ref="C29:D29"/>
  </mergeCells>
  <hyperlinks>
    <hyperlink ref="G4" r:id="rId1" display="Scorecard"/>
    <hyperlink ref="G5" r:id="rId2" display="Scorecard"/>
    <hyperlink ref="G7" r:id="rId3" display="Scorecard"/>
    <hyperlink ref="G8" r:id="rId4" display="Scorecard"/>
    <hyperlink ref="G6" r:id="rId5" display="Scorecard"/>
    <hyperlink ref="G3" r:id="rId6" display="Scorecard"/>
    <hyperlink ref="G10" r:id="rId7" display="Scorecard"/>
    <hyperlink ref="G11" r:id="rId8" display="Scorecard"/>
    <hyperlink ref="G12" r:id="rId9" display="Scorecard"/>
    <hyperlink ref="G13" r:id="rId10" display="Scorecard"/>
    <hyperlink ref="G15" r:id="rId11" display="Scorecard"/>
    <hyperlink ref="G19" r:id="rId12" display="Scorecard"/>
    <hyperlink ref="G20" r:id="rId13" display="Scorecard"/>
    <hyperlink ref="G21" r:id="rId14" display="Scorecard"/>
    <hyperlink ref="G16:G18" r:id="rId15" display="Scorecard"/>
    <hyperlink ref="G16" r:id="rId16" display="Scorecard"/>
    <hyperlink ref="G17" r:id="rId17" display="Scorecard"/>
    <hyperlink ref="G18" r:id="rId18" display="Scorecard"/>
    <hyperlink ref="G22" r:id="rId19" display="Scorecard"/>
  </hyperlinks>
  <printOptions/>
  <pageMargins left="0" right="0" top="0.3937007874015748" bottom="0" header="0" footer="0"/>
  <pageSetup horizontalDpi="300" verticalDpi="300" orientation="portrait" paperSize="9" r:id="rId2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E173"/>
  <sheetViews>
    <sheetView showGridLines="0" showRowColHeaders="0" zoomScaleSheetLayoutView="103" workbookViewId="0" topLeftCell="A1">
      <selection activeCell="A212" sqref="A212"/>
    </sheetView>
  </sheetViews>
  <sheetFormatPr defaultColWidth="9.00390625" defaultRowHeight="12" customHeight="1"/>
  <cols>
    <col min="1" max="2" width="1.625" style="17" customWidth="1"/>
    <col min="3" max="3" width="8.625" style="17" customWidth="1"/>
    <col min="4" max="4" width="7.625" style="17" customWidth="1"/>
    <col min="5" max="5" width="8.625" style="17" customWidth="1"/>
    <col min="6" max="6" width="14.625" style="17" customWidth="1"/>
    <col min="7" max="7" width="1.625" style="18" customWidth="1"/>
    <col min="8" max="8" width="1.625" style="17" customWidth="1"/>
    <col min="9" max="9" width="8.625" style="17" customWidth="1"/>
    <col min="10" max="10" width="7.625" style="17" customWidth="1"/>
    <col min="11" max="11" width="8.625" style="17" customWidth="1"/>
    <col min="12" max="12" width="14.625" style="17" customWidth="1"/>
    <col min="13" max="13" width="2.125" style="17" customWidth="1"/>
    <col min="14" max="14" width="1.625" style="17" customWidth="1"/>
    <col min="15" max="17" width="6.125" style="17" customWidth="1"/>
    <col min="18" max="18" width="10.625" style="17" customWidth="1"/>
    <col min="19" max="16384" width="9.00390625" style="17" customWidth="1"/>
  </cols>
  <sheetData>
    <row r="1" spans="1:31" ht="13.5" customHeight="1">
      <c r="A1" s="20"/>
      <c r="B1" s="12"/>
      <c r="C1" s="34"/>
      <c r="D1" s="34"/>
      <c r="E1" s="12"/>
      <c r="F1" s="12"/>
      <c r="G1" s="19"/>
      <c r="H1" s="12"/>
      <c r="I1" s="34"/>
      <c r="J1" s="12"/>
      <c r="K1" s="12"/>
      <c r="L1" s="19"/>
      <c r="M1" s="12"/>
      <c r="N1" s="12"/>
      <c r="O1" s="34"/>
      <c r="P1" s="12"/>
      <c r="Q1" s="12"/>
      <c r="R1" s="19"/>
      <c r="S1" s="19"/>
      <c r="T1" s="19"/>
      <c r="U1" s="19"/>
      <c r="V1" s="5"/>
      <c r="W1" s="19"/>
      <c r="X1" s="19"/>
      <c r="Y1" s="19"/>
      <c r="Z1" s="19"/>
      <c r="AA1" s="4"/>
      <c r="AB1" s="5"/>
      <c r="AC1" s="19"/>
      <c r="AD1" s="19"/>
      <c r="AE1" s="19"/>
    </row>
    <row r="2" spans="1:31" ht="13.5" customHeight="1">
      <c r="A2" s="61"/>
      <c r="B2" s="67"/>
      <c r="C2" s="68" t="str">
        <f>Fixtures!B3</f>
        <v>Mon 02 May</v>
      </c>
      <c r="D2" s="68"/>
      <c r="E2" s="69" t="str">
        <f>Fixtures!D3</f>
        <v>1.00 pm</v>
      </c>
      <c r="F2" s="157" t="str">
        <f>Fixtures!E3</f>
        <v>40 overs a side</v>
      </c>
      <c r="G2" s="61"/>
      <c r="H2" s="67"/>
      <c r="I2" s="68" t="str">
        <f>Fixtures!B13</f>
        <v>Sun 10 Jul</v>
      </c>
      <c r="J2" s="68"/>
      <c r="K2" s="69" t="str">
        <f>Fixtures!D13</f>
        <v>1.15 pm</v>
      </c>
      <c r="L2" s="157" t="str">
        <f>Fixtures!E13</f>
        <v>40 overs a side</v>
      </c>
      <c r="M2" s="39"/>
      <c r="N2" s="37"/>
      <c r="O2" s="40"/>
      <c r="P2" s="40"/>
      <c r="Q2" s="44"/>
      <c r="R2" s="45"/>
      <c r="T2" s="19"/>
      <c r="U2" s="19"/>
      <c r="V2" s="5"/>
      <c r="W2" s="19"/>
      <c r="X2" s="19"/>
      <c r="Y2" s="19"/>
      <c r="Z2" s="19"/>
      <c r="AA2" s="4"/>
      <c r="AB2" s="4"/>
      <c r="AC2" s="19"/>
      <c r="AD2" s="19"/>
      <c r="AE2" s="19"/>
    </row>
    <row r="3" spans="1:31" ht="13.5" customHeight="1">
      <c r="A3" s="61"/>
      <c r="B3" s="70"/>
      <c r="C3" s="71" t="s">
        <v>31</v>
      </c>
      <c r="D3" s="71"/>
      <c r="E3" s="71" t="s">
        <v>132</v>
      </c>
      <c r="F3" s="72" t="s">
        <v>28</v>
      </c>
      <c r="G3" s="61"/>
      <c r="H3" s="70"/>
      <c r="I3" s="71" t="str">
        <f>Fixtures!C13</f>
        <v>Northfields</v>
      </c>
      <c r="J3" s="71"/>
      <c r="K3" s="71" t="s">
        <v>237</v>
      </c>
      <c r="L3" s="72" t="s">
        <v>28</v>
      </c>
      <c r="M3" s="37"/>
      <c r="N3" s="37"/>
      <c r="O3" s="155"/>
      <c r="P3" s="155"/>
      <c r="Q3" s="155"/>
      <c r="R3" s="155"/>
      <c r="T3" s="19"/>
      <c r="U3" s="19"/>
      <c r="V3" s="20"/>
      <c r="W3" s="20"/>
      <c r="X3" s="20"/>
      <c r="Y3" s="20"/>
      <c r="Z3" s="20"/>
      <c r="AA3" s="20"/>
      <c r="AB3" s="20"/>
      <c r="AC3" s="19"/>
      <c r="AD3" s="19"/>
      <c r="AE3" s="19"/>
    </row>
    <row r="4" spans="1:31" ht="13.5" customHeight="1">
      <c r="A4" s="61"/>
      <c r="B4" s="75"/>
      <c r="C4" s="76" t="str">
        <f>Fixtures!C3</f>
        <v>Barnes</v>
      </c>
      <c r="D4" s="76"/>
      <c r="E4" s="76" t="s">
        <v>133</v>
      </c>
      <c r="F4" s="77" t="s">
        <v>134</v>
      </c>
      <c r="G4" s="61"/>
      <c r="H4" s="75"/>
      <c r="I4" s="76" t="s">
        <v>31</v>
      </c>
      <c r="J4" s="76"/>
      <c r="K4" s="76" t="s">
        <v>238</v>
      </c>
      <c r="L4" s="77" t="s">
        <v>239</v>
      </c>
      <c r="M4" s="37"/>
      <c r="N4" s="37"/>
      <c r="O4" s="155"/>
      <c r="P4" s="155"/>
      <c r="Q4" s="155"/>
      <c r="R4" s="155"/>
      <c r="T4" s="19"/>
      <c r="U4" s="19"/>
      <c r="V4" s="20"/>
      <c r="W4" s="20"/>
      <c r="X4" s="20"/>
      <c r="Y4" s="20"/>
      <c r="Z4" s="20"/>
      <c r="AA4" s="20"/>
      <c r="AB4" s="20"/>
      <c r="AC4" s="19"/>
      <c r="AD4" s="19"/>
      <c r="AE4" s="19"/>
    </row>
    <row r="5" spans="1:31" ht="13.5" customHeight="1">
      <c r="A5" s="78"/>
      <c r="B5" s="75"/>
      <c r="C5" s="82" t="s">
        <v>53</v>
      </c>
      <c r="D5" s="76"/>
      <c r="E5" s="82" t="s">
        <v>54</v>
      </c>
      <c r="F5" s="77"/>
      <c r="G5" s="78"/>
      <c r="H5" s="75"/>
      <c r="I5" s="82" t="s">
        <v>53</v>
      </c>
      <c r="J5" s="76"/>
      <c r="K5" s="82" t="s">
        <v>54</v>
      </c>
      <c r="L5" s="77"/>
      <c r="M5" s="37"/>
      <c r="N5" s="37"/>
      <c r="O5" s="155"/>
      <c r="P5" s="155"/>
      <c r="Q5" s="155"/>
      <c r="R5" s="155"/>
      <c r="T5" s="19"/>
      <c r="U5" s="19"/>
      <c r="V5" s="20"/>
      <c r="W5" s="20"/>
      <c r="X5" s="20"/>
      <c r="Y5" s="20"/>
      <c r="Z5" s="20"/>
      <c r="AA5" s="20"/>
      <c r="AB5" s="20"/>
      <c r="AC5" s="19"/>
      <c r="AD5" s="19"/>
      <c r="AE5" s="19"/>
    </row>
    <row r="6" spans="1:31" ht="13.5" customHeight="1">
      <c r="A6" s="61"/>
      <c r="B6" s="75"/>
      <c r="C6" s="76" t="s">
        <v>135</v>
      </c>
      <c r="D6" s="76">
        <v>71</v>
      </c>
      <c r="E6" s="76" t="s">
        <v>70</v>
      </c>
      <c r="F6" s="77" t="s">
        <v>136</v>
      </c>
      <c r="G6" s="61"/>
      <c r="H6" s="75"/>
      <c r="I6" s="76" t="s">
        <v>145</v>
      </c>
      <c r="J6" s="76" t="s">
        <v>240</v>
      </c>
      <c r="K6" s="76" t="s">
        <v>242</v>
      </c>
      <c r="L6" s="77" t="s">
        <v>243</v>
      </c>
      <c r="M6" s="37"/>
      <c r="N6" s="37"/>
      <c r="O6" s="155"/>
      <c r="P6" s="155"/>
      <c r="Q6" s="155"/>
      <c r="R6" s="155"/>
      <c r="T6" s="19"/>
      <c r="U6" s="19"/>
      <c r="V6" s="20"/>
      <c r="W6" s="20"/>
      <c r="X6" s="20"/>
      <c r="Y6" s="20"/>
      <c r="Z6" s="20"/>
      <c r="AA6" s="20"/>
      <c r="AB6" s="20"/>
      <c r="AC6" s="19"/>
      <c r="AD6" s="19"/>
      <c r="AE6" s="19"/>
    </row>
    <row r="7" spans="1:31" ht="13.5" customHeight="1">
      <c r="A7" s="61"/>
      <c r="B7" s="75"/>
      <c r="C7" s="76" t="s">
        <v>59</v>
      </c>
      <c r="D7" s="76">
        <v>45</v>
      </c>
      <c r="E7" s="76" t="s">
        <v>58</v>
      </c>
      <c r="F7" s="77" t="s">
        <v>137</v>
      </c>
      <c r="G7" s="61"/>
      <c r="H7" s="75"/>
      <c r="I7" s="76" t="s">
        <v>58</v>
      </c>
      <c r="J7" s="76" t="s">
        <v>241</v>
      </c>
      <c r="K7" s="76" t="s">
        <v>58</v>
      </c>
      <c r="L7" s="77" t="s">
        <v>244</v>
      </c>
      <c r="M7" s="37"/>
      <c r="N7" s="37"/>
      <c r="O7" s="155"/>
      <c r="P7" s="155"/>
      <c r="Q7" s="155"/>
      <c r="R7" s="155"/>
      <c r="T7" s="19"/>
      <c r="U7" s="19"/>
      <c r="V7" s="20"/>
      <c r="W7" s="20"/>
      <c r="X7" s="20"/>
      <c r="Y7" s="20"/>
      <c r="Z7" s="20"/>
      <c r="AA7" s="20"/>
      <c r="AB7" s="20"/>
      <c r="AC7" s="19"/>
      <c r="AD7" s="19"/>
      <c r="AE7" s="19"/>
    </row>
    <row r="8" spans="1:31" ht="13.5" customHeight="1">
      <c r="A8" s="61"/>
      <c r="B8" s="75"/>
      <c r="C8" s="76" t="s">
        <v>56</v>
      </c>
      <c r="D8" s="76">
        <v>40</v>
      </c>
      <c r="E8" s="76" t="s">
        <v>135</v>
      </c>
      <c r="F8" s="77" t="s">
        <v>138</v>
      </c>
      <c r="G8" s="61"/>
      <c r="H8" s="75"/>
      <c r="I8" s="76" t="s">
        <v>169</v>
      </c>
      <c r="J8" s="76">
        <v>29</v>
      </c>
      <c r="K8" s="76" t="s">
        <v>135</v>
      </c>
      <c r="L8" s="77" t="s">
        <v>245</v>
      </c>
      <c r="M8" s="37"/>
      <c r="N8" s="37"/>
      <c r="O8" s="155"/>
      <c r="P8" s="155"/>
      <c r="Q8" s="155"/>
      <c r="R8" s="155"/>
      <c r="T8" s="19"/>
      <c r="U8" s="19"/>
      <c r="V8" s="20"/>
      <c r="W8" s="20"/>
      <c r="X8" s="20"/>
      <c r="Y8" s="20"/>
      <c r="Z8" s="20"/>
      <c r="AA8" s="20"/>
      <c r="AB8" s="20"/>
      <c r="AC8" s="19"/>
      <c r="AD8" s="19"/>
      <c r="AE8" s="19"/>
    </row>
    <row r="9" spans="1:31" ht="13.5" customHeight="1">
      <c r="A9" s="61"/>
      <c r="B9" s="75"/>
      <c r="C9" s="303" t="s">
        <v>155</v>
      </c>
      <c r="D9" s="304"/>
      <c r="E9" s="304"/>
      <c r="F9" s="305"/>
      <c r="G9" s="61"/>
      <c r="H9" s="75"/>
      <c r="I9" s="303" t="s">
        <v>235</v>
      </c>
      <c r="J9" s="304"/>
      <c r="K9" s="304"/>
      <c r="L9" s="305"/>
      <c r="M9" s="37"/>
      <c r="N9" s="37"/>
      <c r="O9" s="155"/>
      <c r="P9" s="155"/>
      <c r="Q9" s="155"/>
      <c r="R9" s="155"/>
      <c r="S9" s="19"/>
      <c r="T9" s="19"/>
      <c r="U9" s="19"/>
      <c r="V9" s="20"/>
      <c r="W9" s="20"/>
      <c r="X9" s="20"/>
      <c r="Y9" s="20"/>
      <c r="Z9" s="20"/>
      <c r="AA9" s="20"/>
      <c r="AB9" s="20"/>
      <c r="AC9" s="19"/>
      <c r="AD9" s="19"/>
      <c r="AE9" s="19"/>
    </row>
    <row r="10" spans="1:31" ht="13.5" customHeight="1">
      <c r="A10" s="61"/>
      <c r="B10" s="75"/>
      <c r="C10" s="306" t="s">
        <v>59</v>
      </c>
      <c r="D10" s="304"/>
      <c r="E10" s="304"/>
      <c r="F10" s="305"/>
      <c r="G10" s="61"/>
      <c r="H10" s="75"/>
      <c r="I10" s="306" t="s">
        <v>236</v>
      </c>
      <c r="J10" s="304"/>
      <c r="K10" s="304"/>
      <c r="L10" s="305"/>
      <c r="M10" s="39"/>
      <c r="N10" s="37"/>
      <c r="O10" s="155"/>
      <c r="P10" s="155"/>
      <c r="Q10" s="155"/>
      <c r="R10" s="155"/>
      <c r="T10" s="19"/>
      <c r="U10" s="19"/>
      <c r="V10" s="20"/>
      <c r="W10" s="20"/>
      <c r="X10" s="20"/>
      <c r="Y10" s="20"/>
      <c r="Z10" s="20"/>
      <c r="AA10" s="20"/>
      <c r="AB10" s="20"/>
      <c r="AC10" s="19"/>
      <c r="AD10" s="19"/>
      <c r="AE10" s="19"/>
    </row>
    <row r="11" spans="1:31" ht="13.5" customHeight="1">
      <c r="A11" s="61"/>
      <c r="B11" s="75"/>
      <c r="C11" s="82" t="s">
        <v>8</v>
      </c>
      <c r="D11" s="76"/>
      <c r="E11" s="82" t="s">
        <v>25</v>
      </c>
      <c r="F11" s="77"/>
      <c r="G11" s="61"/>
      <c r="H11" s="75"/>
      <c r="I11" s="82" t="s">
        <v>8</v>
      </c>
      <c r="J11" s="76"/>
      <c r="K11" s="82" t="s">
        <v>25</v>
      </c>
      <c r="L11" s="77"/>
      <c r="M11" s="37"/>
      <c r="N11" s="37"/>
      <c r="O11" s="155"/>
      <c r="P11" s="155"/>
      <c r="Q11" s="155"/>
      <c r="R11" s="155"/>
      <c r="T11" s="19"/>
      <c r="U11" s="19"/>
      <c r="V11" s="20"/>
      <c r="W11" s="20"/>
      <c r="X11" s="20"/>
      <c r="Y11" s="20"/>
      <c r="Z11" s="20"/>
      <c r="AA11" s="20"/>
      <c r="AB11" s="20"/>
      <c r="AC11" s="19"/>
      <c r="AD11" s="19"/>
      <c r="AE11" s="19"/>
    </row>
    <row r="12" spans="1:31" ht="13.5" customHeight="1">
      <c r="A12" s="78"/>
      <c r="B12" s="73"/>
      <c r="C12" s="74" t="s">
        <v>62</v>
      </c>
      <c r="D12" s="74"/>
      <c r="E12" s="74" t="str">
        <f>Fixtures!F3</f>
        <v>Loss</v>
      </c>
      <c r="F12" s="83"/>
      <c r="G12" s="78"/>
      <c r="H12" s="73"/>
      <c r="I12" s="74" t="s">
        <v>58</v>
      </c>
      <c r="J12" s="74"/>
      <c r="K12" s="74" t="str">
        <f>Fixtures!F13</f>
        <v>Win</v>
      </c>
      <c r="L12" s="83"/>
      <c r="M12" s="37"/>
      <c r="N12" s="37"/>
      <c r="O12" s="155"/>
      <c r="P12" s="155"/>
      <c r="Q12" s="155"/>
      <c r="R12" s="155"/>
      <c r="T12" s="19"/>
      <c r="U12" s="19"/>
      <c r="V12" s="20"/>
      <c r="W12" s="20"/>
      <c r="X12" s="20"/>
      <c r="Y12" s="20"/>
      <c r="Z12" s="20"/>
      <c r="AA12" s="20"/>
      <c r="AB12" s="20"/>
      <c r="AC12" s="19"/>
      <c r="AD12" s="19"/>
      <c r="AE12" s="19"/>
    </row>
    <row r="13" spans="1:31" ht="13.5" customHeight="1">
      <c r="A13" s="61"/>
      <c r="B13" s="79"/>
      <c r="C13" s="80"/>
      <c r="D13" s="80"/>
      <c r="E13" s="80"/>
      <c r="F13" s="80"/>
      <c r="G13" s="81"/>
      <c r="H13" s="86"/>
      <c r="I13" s="87"/>
      <c r="J13" s="87"/>
      <c r="K13" s="87"/>
      <c r="L13" s="84"/>
      <c r="M13" s="37"/>
      <c r="N13" s="37"/>
      <c r="O13" s="155"/>
      <c r="P13" s="155"/>
      <c r="Q13" s="155"/>
      <c r="R13" s="155"/>
      <c r="T13" s="19"/>
      <c r="U13" s="19"/>
      <c r="V13" s="20"/>
      <c r="W13" s="20"/>
      <c r="X13" s="20"/>
      <c r="Y13" s="20"/>
      <c r="Z13" s="20"/>
      <c r="AA13" s="20"/>
      <c r="AB13" s="20"/>
      <c r="AC13" s="19"/>
      <c r="AD13" s="19"/>
      <c r="AE13" s="19"/>
    </row>
    <row r="14" spans="1:31" ht="13.5" customHeight="1">
      <c r="A14" s="61"/>
      <c r="B14" s="179"/>
      <c r="C14" s="180" t="str">
        <f>Fixtures!B4</f>
        <v>Sun 08 May</v>
      </c>
      <c r="D14" s="180"/>
      <c r="E14" s="181" t="str">
        <f>Fixtures!D4</f>
        <v>1.30 pm</v>
      </c>
      <c r="F14" s="182" t="s">
        <v>85</v>
      </c>
      <c r="G14" s="81"/>
      <c r="H14" s="179"/>
      <c r="I14" s="180" t="str">
        <f>Fixtures!B15</f>
        <v>Sun 24 Jul</v>
      </c>
      <c r="J14" s="180"/>
      <c r="K14" s="181" t="str">
        <f>Fixtures!D15</f>
        <v>2.00 pm</v>
      </c>
      <c r="L14" s="182" t="str">
        <f>Fixtures!E15</f>
        <v>40 overs a side</v>
      </c>
      <c r="M14" s="37"/>
      <c r="N14" s="37"/>
      <c r="O14" s="155"/>
      <c r="P14" s="155"/>
      <c r="Q14" s="155"/>
      <c r="R14" s="155"/>
      <c r="T14" s="19"/>
      <c r="U14" s="19"/>
      <c r="V14" s="20"/>
      <c r="W14" s="20"/>
      <c r="X14" s="20"/>
      <c r="Y14" s="20"/>
      <c r="Z14" s="20"/>
      <c r="AA14" s="20"/>
      <c r="AB14" s="20"/>
      <c r="AC14" s="19"/>
      <c r="AD14" s="19"/>
      <c r="AE14" s="19"/>
    </row>
    <row r="15" spans="1:31" ht="13.5" customHeight="1">
      <c r="A15" s="61"/>
      <c r="B15" s="75"/>
      <c r="C15" s="76" t="s">
        <v>31</v>
      </c>
      <c r="D15" s="76"/>
      <c r="E15" s="76" t="s">
        <v>139</v>
      </c>
      <c r="F15" s="77" t="s">
        <v>28</v>
      </c>
      <c r="G15" s="81"/>
      <c r="H15" s="75"/>
      <c r="I15" s="76" t="s">
        <v>31</v>
      </c>
      <c r="J15" s="76"/>
      <c r="K15" s="76" t="s">
        <v>250</v>
      </c>
      <c r="L15" s="77" t="s">
        <v>28</v>
      </c>
      <c r="M15" s="37"/>
      <c r="N15" s="37"/>
      <c r="O15" s="155"/>
      <c r="P15" s="155"/>
      <c r="Q15" s="155"/>
      <c r="R15" s="155"/>
      <c r="T15" s="19"/>
      <c r="U15" s="19"/>
      <c r="V15" s="20"/>
      <c r="W15" s="20"/>
      <c r="X15" s="20"/>
      <c r="Y15" s="20"/>
      <c r="Z15" s="20"/>
      <c r="AA15" s="20"/>
      <c r="AB15" s="20"/>
      <c r="AC15" s="19"/>
      <c r="AD15" s="19"/>
      <c r="AE15" s="19"/>
    </row>
    <row r="16" spans="1:31" ht="13.5" customHeight="1">
      <c r="A16" s="61"/>
      <c r="B16" s="75"/>
      <c r="C16" s="76" t="str">
        <f>Fixtures!C4</f>
        <v>Harrow St. Mary's</v>
      </c>
      <c r="D16" s="76"/>
      <c r="E16" s="76">
        <v>130</v>
      </c>
      <c r="F16" s="77" t="s">
        <v>75</v>
      </c>
      <c r="G16" s="81"/>
      <c r="H16" s="75"/>
      <c r="I16" s="76" t="str">
        <f>Fixtures!C15</f>
        <v>Harrow Weald</v>
      </c>
      <c r="J16" s="76"/>
      <c r="K16" s="76">
        <v>221</v>
      </c>
      <c r="L16" s="77" t="s">
        <v>239</v>
      </c>
      <c r="M16" s="37"/>
      <c r="N16" s="37"/>
      <c r="O16" s="155"/>
      <c r="P16" s="155"/>
      <c r="Q16" s="155"/>
      <c r="R16" s="155"/>
      <c r="T16" s="19"/>
      <c r="U16" s="19"/>
      <c r="V16" s="20"/>
      <c r="W16" s="20"/>
      <c r="X16" s="20"/>
      <c r="Y16" s="20"/>
      <c r="Z16" s="20"/>
      <c r="AA16" s="20"/>
      <c r="AB16" s="20"/>
      <c r="AC16" s="19"/>
      <c r="AD16" s="19"/>
      <c r="AE16" s="19"/>
    </row>
    <row r="17" spans="1:31" ht="13.5" customHeight="1">
      <c r="A17" s="61"/>
      <c r="B17" s="75"/>
      <c r="C17" s="82" t="s">
        <v>53</v>
      </c>
      <c r="D17" s="76"/>
      <c r="E17" s="82" t="s">
        <v>54</v>
      </c>
      <c r="F17" s="77"/>
      <c r="G17" s="81"/>
      <c r="H17" s="75"/>
      <c r="I17" s="82" t="s">
        <v>53</v>
      </c>
      <c r="J17" s="76"/>
      <c r="K17" s="82" t="s">
        <v>54</v>
      </c>
      <c r="L17" s="77"/>
      <c r="M17" s="37"/>
      <c r="N17" s="37"/>
      <c r="O17" s="155"/>
      <c r="P17" s="155"/>
      <c r="Q17" s="155"/>
      <c r="R17" s="155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ht="13.5" customHeight="1">
      <c r="A18" s="61"/>
      <c r="B18" s="75"/>
      <c r="C18" s="76" t="s">
        <v>145</v>
      </c>
      <c r="D18" s="76">
        <v>70</v>
      </c>
      <c r="E18" s="76" t="s">
        <v>120</v>
      </c>
      <c r="F18" s="77" t="s">
        <v>140</v>
      </c>
      <c r="G18" s="81"/>
      <c r="H18" s="75"/>
      <c r="I18" s="76" t="s">
        <v>169</v>
      </c>
      <c r="J18" s="76">
        <v>131</v>
      </c>
      <c r="K18" s="76" t="s">
        <v>56</v>
      </c>
      <c r="L18" s="77" t="s">
        <v>252</v>
      </c>
      <c r="M18" s="39"/>
      <c r="N18" s="37"/>
      <c r="O18" s="155"/>
      <c r="P18" s="155"/>
      <c r="Q18" s="155"/>
      <c r="R18" s="155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ht="13.5" customHeight="1">
      <c r="A19" s="61"/>
      <c r="B19" s="75"/>
      <c r="C19" s="76" t="s">
        <v>146</v>
      </c>
      <c r="D19" s="76" t="s">
        <v>69</v>
      </c>
      <c r="E19" s="76" t="s">
        <v>56</v>
      </c>
      <c r="F19" s="77" t="s">
        <v>141</v>
      </c>
      <c r="G19" s="81"/>
      <c r="H19" s="75"/>
      <c r="I19" s="76" t="s">
        <v>56</v>
      </c>
      <c r="J19" s="76">
        <v>83</v>
      </c>
      <c r="K19" s="76" t="s">
        <v>169</v>
      </c>
      <c r="L19" s="77" t="s">
        <v>253</v>
      </c>
      <c r="M19" s="37"/>
      <c r="N19" s="37"/>
      <c r="O19" s="155"/>
      <c r="P19" s="155"/>
      <c r="Q19" s="155"/>
      <c r="R19" s="155"/>
      <c r="T19" s="12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ht="13.5" customHeight="1">
      <c r="A20" s="61"/>
      <c r="B20" s="75"/>
      <c r="C20" s="76" t="s">
        <v>143</v>
      </c>
      <c r="D20" s="76">
        <v>32</v>
      </c>
      <c r="E20" s="76" t="s">
        <v>58</v>
      </c>
      <c r="F20" s="77" t="s">
        <v>142</v>
      </c>
      <c r="G20" s="81"/>
      <c r="H20" s="75"/>
      <c r="I20" s="76" t="s">
        <v>251</v>
      </c>
      <c r="J20" s="76">
        <v>10</v>
      </c>
      <c r="K20" s="76" t="s">
        <v>146</v>
      </c>
      <c r="L20" s="77" t="s">
        <v>254</v>
      </c>
      <c r="M20" s="37"/>
      <c r="N20" s="37"/>
      <c r="O20" s="155"/>
      <c r="P20" s="155"/>
      <c r="Q20" s="155"/>
      <c r="R20" s="155"/>
      <c r="T20" s="19"/>
      <c r="U20" s="20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ht="13.5" customHeight="1">
      <c r="A21" s="61"/>
      <c r="B21" s="75"/>
      <c r="C21" s="82" t="s">
        <v>156</v>
      </c>
      <c r="D21" s="76"/>
      <c r="E21" s="76"/>
      <c r="F21" s="77"/>
      <c r="G21" s="81"/>
      <c r="H21" s="75"/>
      <c r="I21" s="303" t="s">
        <v>255</v>
      </c>
      <c r="J21" s="304"/>
      <c r="K21" s="304"/>
      <c r="L21" s="305"/>
      <c r="M21" s="37"/>
      <c r="N21" s="37"/>
      <c r="O21" s="155"/>
      <c r="P21" s="155"/>
      <c r="Q21" s="155"/>
      <c r="R21" s="155"/>
      <c r="T21" s="19"/>
      <c r="U21" s="20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ht="13.5" customHeight="1">
      <c r="A22" s="61"/>
      <c r="B22" s="75"/>
      <c r="C22" s="306" t="s">
        <v>144</v>
      </c>
      <c r="D22" s="304"/>
      <c r="E22" s="304"/>
      <c r="F22" s="305"/>
      <c r="G22" s="81"/>
      <c r="H22" s="75"/>
      <c r="I22" s="306" t="s">
        <v>256</v>
      </c>
      <c r="J22" s="304"/>
      <c r="K22" s="304"/>
      <c r="L22" s="305"/>
      <c r="M22" s="37"/>
      <c r="N22" s="37"/>
      <c r="O22" s="36"/>
      <c r="P22" s="156"/>
      <c r="Q22" s="156"/>
      <c r="R22" s="36"/>
      <c r="T22" s="19"/>
      <c r="U22" s="20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ht="13.5" customHeight="1">
      <c r="A23" s="61"/>
      <c r="B23" s="75"/>
      <c r="C23" s="82" t="s">
        <v>8</v>
      </c>
      <c r="D23" s="76"/>
      <c r="E23" s="82" t="s">
        <v>25</v>
      </c>
      <c r="F23" s="77"/>
      <c r="G23" s="81"/>
      <c r="H23" s="75"/>
      <c r="I23" s="82" t="s">
        <v>8</v>
      </c>
      <c r="J23" s="76"/>
      <c r="K23" s="82" t="s">
        <v>25</v>
      </c>
      <c r="L23" s="77"/>
      <c r="M23" s="37"/>
      <c r="N23" s="37"/>
      <c r="O23" s="36"/>
      <c r="P23" s="156"/>
      <c r="Q23" s="156"/>
      <c r="R23" s="36"/>
      <c r="T23" s="19"/>
      <c r="U23" s="20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ht="13.5" customHeight="1">
      <c r="A24" s="61"/>
      <c r="B24" s="73"/>
      <c r="C24" s="74" t="s">
        <v>143</v>
      </c>
      <c r="D24" s="74"/>
      <c r="E24" s="74" t="str">
        <f>Fixtures!F4</f>
        <v>Win</v>
      </c>
      <c r="F24" s="83"/>
      <c r="G24" s="81"/>
      <c r="H24" s="73"/>
      <c r="I24" s="74" t="s">
        <v>169</v>
      </c>
      <c r="J24" s="74"/>
      <c r="K24" s="74" t="str">
        <f>Fixtures!F15</f>
        <v>Win</v>
      </c>
      <c r="L24" s="83"/>
      <c r="M24" s="37"/>
      <c r="N24" s="37"/>
      <c r="O24" s="36"/>
      <c r="P24" s="156"/>
      <c r="Q24" s="156"/>
      <c r="R24" s="36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ht="13.5" customHeight="1">
      <c r="A25" s="61"/>
      <c r="B25" s="79"/>
      <c r="C25" s="80"/>
      <c r="D25" s="80"/>
      <c r="E25" s="80"/>
      <c r="F25" s="80"/>
      <c r="G25" s="81"/>
      <c r="H25" s="86"/>
      <c r="I25" s="87"/>
      <c r="J25" s="87"/>
      <c r="K25" s="87"/>
      <c r="L25" s="84"/>
      <c r="M25" s="37"/>
      <c r="N25" s="37"/>
      <c r="O25" s="36"/>
      <c r="P25" s="156"/>
      <c r="Q25" s="156"/>
      <c r="R25" s="38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18" ht="13.5" customHeight="1">
      <c r="A26" s="61"/>
      <c r="B26" s="67"/>
      <c r="C26" s="68" t="str">
        <f>Fixtures!B5</f>
        <v>Sun 15 May</v>
      </c>
      <c r="D26" s="68"/>
      <c r="E26" s="69" t="str">
        <f>Fixtures!D5</f>
        <v>2.00 pm</v>
      </c>
      <c r="F26" s="157" t="str">
        <f>Fixtures!E5</f>
        <v>40 overs a side</v>
      </c>
      <c r="G26" s="78"/>
      <c r="H26" s="179"/>
      <c r="I26" s="180" t="str">
        <f>Fixtures!B16</f>
        <v>Sun 31 Jul</v>
      </c>
      <c r="J26" s="180"/>
      <c r="K26" s="181" t="str">
        <f>Fixtures!D16</f>
        <v>2.00 pm</v>
      </c>
      <c r="L26" s="182" t="str">
        <f>Fixtures!E16</f>
        <v>40 overs a side</v>
      </c>
      <c r="M26" s="39"/>
      <c r="N26" s="37"/>
      <c r="O26" s="40"/>
      <c r="P26" s="155"/>
      <c r="Q26" s="156"/>
      <c r="R26" s="45"/>
    </row>
    <row r="27" spans="1:18" ht="13.5" customHeight="1">
      <c r="A27" s="61"/>
      <c r="B27" s="70"/>
      <c r="C27" s="71" t="str">
        <f>Fixtures!C5</f>
        <v>Hampton Wick</v>
      </c>
      <c r="D27" s="71"/>
      <c r="E27" s="71">
        <v>238</v>
      </c>
      <c r="F27" s="72" t="s">
        <v>147</v>
      </c>
      <c r="G27" s="88"/>
      <c r="H27" s="75"/>
      <c r="I27" s="76" t="str">
        <f>Fixtures!C16</f>
        <v>Hampton Wick</v>
      </c>
      <c r="J27" s="76"/>
      <c r="K27" s="76" t="s">
        <v>299</v>
      </c>
      <c r="L27" s="77" t="s">
        <v>300</v>
      </c>
      <c r="M27" s="37"/>
      <c r="N27" s="37"/>
      <c r="O27" s="36"/>
      <c r="P27" s="156"/>
      <c r="Q27" s="156"/>
      <c r="R27" s="36"/>
    </row>
    <row r="28" spans="1:18" ht="13.5" customHeight="1">
      <c r="A28" s="61"/>
      <c r="B28" s="75"/>
      <c r="C28" s="76" t="s">
        <v>31</v>
      </c>
      <c r="D28" s="76"/>
      <c r="E28" s="76" t="s">
        <v>72</v>
      </c>
      <c r="F28" s="77" t="s">
        <v>148</v>
      </c>
      <c r="G28" s="88"/>
      <c r="H28" s="75"/>
      <c r="I28" s="76" t="s">
        <v>31</v>
      </c>
      <c r="J28" s="76"/>
      <c r="K28" s="76" t="s">
        <v>302</v>
      </c>
      <c r="L28" s="77" t="s">
        <v>301</v>
      </c>
      <c r="M28" s="37"/>
      <c r="N28" s="37"/>
      <c r="O28" s="36"/>
      <c r="P28" s="156"/>
      <c r="Q28" s="156"/>
      <c r="R28" s="36"/>
    </row>
    <row r="29" spans="1:18" ht="13.5" customHeight="1">
      <c r="A29" s="61"/>
      <c r="B29" s="75"/>
      <c r="C29" s="82" t="s">
        <v>53</v>
      </c>
      <c r="D29" s="76"/>
      <c r="E29" s="82" t="s">
        <v>54</v>
      </c>
      <c r="F29" s="77"/>
      <c r="G29" s="88"/>
      <c r="H29" s="75"/>
      <c r="I29" s="82" t="s">
        <v>53</v>
      </c>
      <c r="J29" s="76"/>
      <c r="K29" s="82" t="s">
        <v>54</v>
      </c>
      <c r="L29" s="77"/>
      <c r="M29" s="37"/>
      <c r="N29" s="37"/>
      <c r="O29" s="41"/>
      <c r="P29" s="156"/>
      <c r="Q29" s="156"/>
      <c r="R29" s="41"/>
    </row>
    <row r="30" spans="1:18" ht="13.5" customHeight="1">
      <c r="A30" s="61"/>
      <c r="B30" s="75"/>
      <c r="C30" s="76" t="s">
        <v>58</v>
      </c>
      <c r="D30" s="76" t="s">
        <v>152</v>
      </c>
      <c r="E30" s="76" t="s">
        <v>59</v>
      </c>
      <c r="F30" s="77" t="s">
        <v>149</v>
      </c>
      <c r="G30" s="88"/>
      <c r="H30" s="75"/>
      <c r="I30" s="76" t="s">
        <v>56</v>
      </c>
      <c r="J30" s="76">
        <v>79</v>
      </c>
      <c r="K30" s="76" t="s">
        <v>58</v>
      </c>
      <c r="L30" s="77" t="s">
        <v>304</v>
      </c>
      <c r="M30" s="37"/>
      <c r="N30" s="37"/>
      <c r="O30" s="36"/>
      <c r="P30" s="156"/>
      <c r="Q30" s="156"/>
      <c r="R30" s="36"/>
    </row>
    <row r="31" spans="1:18" ht="13.5" customHeight="1">
      <c r="A31" s="61"/>
      <c r="B31" s="75"/>
      <c r="C31" s="76" t="s">
        <v>59</v>
      </c>
      <c r="D31" s="76">
        <v>47</v>
      </c>
      <c r="E31" s="76" t="s">
        <v>143</v>
      </c>
      <c r="F31" s="77" t="s">
        <v>150</v>
      </c>
      <c r="G31" s="88"/>
      <c r="H31" s="75"/>
      <c r="I31" s="76" t="s">
        <v>169</v>
      </c>
      <c r="J31" s="76">
        <v>24</v>
      </c>
      <c r="K31" s="76" t="s">
        <v>306</v>
      </c>
      <c r="L31" s="77" t="s">
        <v>305</v>
      </c>
      <c r="M31" s="37"/>
      <c r="N31" s="37"/>
      <c r="O31" s="36"/>
      <c r="P31" s="156"/>
      <c r="Q31" s="156"/>
      <c r="R31" s="36"/>
    </row>
    <row r="32" spans="1:18" ht="13.5" customHeight="1">
      <c r="A32" s="61"/>
      <c r="B32" s="75"/>
      <c r="C32" s="76" t="s">
        <v>57</v>
      </c>
      <c r="D32" s="76" t="s">
        <v>153</v>
      </c>
      <c r="E32" s="76" t="s">
        <v>127</v>
      </c>
      <c r="F32" s="77" t="s">
        <v>151</v>
      </c>
      <c r="G32" s="88"/>
      <c r="H32" s="75"/>
      <c r="I32" s="76" t="s">
        <v>303</v>
      </c>
      <c r="J32" s="76">
        <v>18</v>
      </c>
      <c r="K32" s="76" t="s">
        <v>56</v>
      </c>
      <c r="L32" s="77" t="s">
        <v>307</v>
      </c>
      <c r="M32" s="37"/>
      <c r="N32" s="37"/>
      <c r="O32" s="36"/>
      <c r="P32" s="156"/>
      <c r="Q32" s="156"/>
      <c r="R32" s="36"/>
    </row>
    <row r="33" spans="1:17" ht="13.5" customHeight="1">
      <c r="A33" s="61"/>
      <c r="B33" s="75"/>
      <c r="C33" s="82" t="s">
        <v>157</v>
      </c>
      <c r="D33" s="76"/>
      <c r="E33" s="76"/>
      <c r="F33" s="77"/>
      <c r="G33" s="88"/>
      <c r="H33" s="75"/>
      <c r="I33" s="303" t="s">
        <v>155</v>
      </c>
      <c r="J33" s="304"/>
      <c r="K33" s="304"/>
      <c r="L33" s="305"/>
      <c r="M33" s="37"/>
      <c r="N33" s="37"/>
      <c r="O33" s="36"/>
      <c r="P33" s="156"/>
      <c r="Q33" s="156"/>
    </row>
    <row r="34" spans="1:17" ht="13.5" customHeight="1">
      <c r="A34" s="61"/>
      <c r="B34" s="75"/>
      <c r="C34" s="306" t="s">
        <v>154</v>
      </c>
      <c r="D34" s="304"/>
      <c r="E34" s="304"/>
      <c r="F34" s="305"/>
      <c r="G34" s="88"/>
      <c r="H34" s="75"/>
      <c r="I34" s="306" t="s">
        <v>308</v>
      </c>
      <c r="J34" s="304"/>
      <c r="K34" s="304"/>
      <c r="L34" s="305"/>
      <c r="M34" s="39"/>
      <c r="N34" s="38"/>
      <c r="O34" s="42"/>
      <c r="P34" s="156"/>
      <c r="Q34" s="156"/>
    </row>
    <row r="35" spans="1:17" ht="13.5" customHeight="1">
      <c r="A35" s="61"/>
      <c r="B35" s="75"/>
      <c r="C35" s="82" t="s">
        <v>8</v>
      </c>
      <c r="D35" s="76"/>
      <c r="E35" s="82" t="s">
        <v>25</v>
      </c>
      <c r="F35" s="77"/>
      <c r="G35" s="88"/>
      <c r="H35" s="75"/>
      <c r="I35" s="82" t="s">
        <v>8</v>
      </c>
      <c r="J35" s="76"/>
      <c r="K35" s="82" t="s">
        <v>25</v>
      </c>
      <c r="L35" s="77"/>
      <c r="M35" s="37"/>
      <c r="N35" s="38"/>
      <c r="O35" s="43"/>
      <c r="P35" s="156"/>
      <c r="Q35" s="156"/>
    </row>
    <row r="36" spans="1:17" ht="13.5" customHeight="1">
      <c r="A36" s="61"/>
      <c r="B36" s="73"/>
      <c r="C36" s="74" t="s">
        <v>57</v>
      </c>
      <c r="D36" s="74"/>
      <c r="E36" s="74" t="str">
        <f>Fixtures!F5</f>
        <v>Win</v>
      </c>
      <c r="F36" s="83"/>
      <c r="G36" s="88"/>
      <c r="H36" s="73"/>
      <c r="I36" s="74" t="s">
        <v>58</v>
      </c>
      <c r="J36" s="74"/>
      <c r="K36" s="74" t="str">
        <f>Fixtures!F16</f>
        <v>Loss</v>
      </c>
      <c r="L36" s="83"/>
      <c r="M36" s="37"/>
      <c r="N36" s="38"/>
      <c r="O36" s="43"/>
      <c r="P36" s="156"/>
      <c r="Q36" s="156"/>
    </row>
    <row r="37" spans="1:17" ht="13.5" customHeight="1">
      <c r="A37" s="61"/>
      <c r="B37" s="86"/>
      <c r="C37" s="87"/>
      <c r="D37" s="87"/>
      <c r="E37" s="87"/>
      <c r="F37" s="87"/>
      <c r="G37" s="88"/>
      <c r="H37" s="78"/>
      <c r="I37" s="78"/>
      <c r="J37" s="78"/>
      <c r="K37" s="78"/>
      <c r="L37" s="78"/>
      <c r="M37" s="37"/>
      <c r="N37" s="38"/>
      <c r="O37" s="38"/>
      <c r="P37" s="156"/>
      <c r="Q37" s="156"/>
    </row>
    <row r="38" spans="1:17" ht="13.5" customHeight="1">
      <c r="A38" s="61"/>
      <c r="B38" s="67"/>
      <c r="C38" s="68" t="str">
        <f>Fixtures!B6</f>
        <v>Sun 22 May</v>
      </c>
      <c r="D38" s="68"/>
      <c r="E38" s="69" t="str">
        <f>Fixtures!D6</f>
        <v>2.00 pm</v>
      </c>
      <c r="F38" s="157" t="str">
        <f>Fixtures!E6</f>
        <v>Time Game</v>
      </c>
      <c r="G38" s="88"/>
      <c r="H38" s="179"/>
      <c r="I38" s="180" t="str">
        <f>Fixtures!B17</f>
        <v>Sun 07 Aug</v>
      </c>
      <c r="J38" s="180"/>
      <c r="K38" s="181" t="str">
        <f>Fixtures!D17</f>
        <v>1.30 pm</v>
      </c>
      <c r="L38" s="182" t="str">
        <f>Fixtures!E17</f>
        <v>40 overs a side</v>
      </c>
      <c r="M38" s="37"/>
      <c r="N38" s="38"/>
      <c r="O38" s="38"/>
      <c r="P38" s="156"/>
      <c r="Q38" s="156"/>
    </row>
    <row r="39" spans="1:17" ht="13.5" customHeight="1">
      <c r="A39" s="61"/>
      <c r="B39" s="70"/>
      <c r="C39" s="71" t="str">
        <f>Fixtures!C6</f>
        <v>Northwood</v>
      </c>
      <c r="D39" s="71"/>
      <c r="E39" s="71" t="s">
        <v>158</v>
      </c>
      <c r="F39" s="72" t="s">
        <v>55</v>
      </c>
      <c r="G39" s="88"/>
      <c r="H39" s="75"/>
      <c r="I39" s="76" t="str">
        <f>Fixtures!C17</f>
        <v>Shepperton</v>
      </c>
      <c r="J39" s="76"/>
      <c r="K39" s="76" t="s">
        <v>310</v>
      </c>
      <c r="L39" s="77" t="s">
        <v>309</v>
      </c>
      <c r="M39" s="37"/>
      <c r="N39" s="38"/>
      <c r="O39" s="38"/>
      <c r="P39" s="156"/>
      <c r="Q39" s="156"/>
    </row>
    <row r="40" spans="1:17" ht="13.5" customHeight="1">
      <c r="A40" s="61"/>
      <c r="B40" s="75"/>
      <c r="C40" s="76" t="s">
        <v>31</v>
      </c>
      <c r="D40" s="76"/>
      <c r="E40" s="76" t="s">
        <v>159</v>
      </c>
      <c r="F40" s="77" t="s">
        <v>160</v>
      </c>
      <c r="G40" s="88"/>
      <c r="H40" s="75"/>
      <c r="I40" s="76" t="s">
        <v>31</v>
      </c>
      <c r="J40" s="76"/>
      <c r="K40" s="76" t="s">
        <v>311</v>
      </c>
      <c r="L40" s="77" t="s">
        <v>309</v>
      </c>
      <c r="M40" s="37"/>
      <c r="N40" s="38"/>
      <c r="O40" s="38"/>
      <c r="P40" s="156"/>
      <c r="Q40" s="156"/>
    </row>
    <row r="41" spans="1:17" ht="13.5" customHeight="1">
      <c r="A41" s="61"/>
      <c r="B41" s="75"/>
      <c r="C41" s="82" t="s">
        <v>53</v>
      </c>
      <c r="D41" s="76"/>
      <c r="E41" s="82" t="s">
        <v>54</v>
      </c>
      <c r="F41" s="77"/>
      <c r="G41" s="88"/>
      <c r="H41" s="75"/>
      <c r="I41" s="82" t="s">
        <v>53</v>
      </c>
      <c r="J41" s="76"/>
      <c r="K41" s="82" t="s">
        <v>54</v>
      </c>
      <c r="L41" s="77"/>
      <c r="M41" s="37"/>
      <c r="P41" s="156"/>
      <c r="Q41" s="156"/>
    </row>
    <row r="42" spans="1:16" ht="13.5" customHeight="1">
      <c r="A42" s="61"/>
      <c r="B42" s="75"/>
      <c r="C42" s="76" t="s">
        <v>145</v>
      </c>
      <c r="D42" s="76">
        <v>80</v>
      </c>
      <c r="E42" s="76" t="s">
        <v>120</v>
      </c>
      <c r="F42" s="77" t="s">
        <v>161</v>
      </c>
      <c r="G42" s="88"/>
      <c r="H42" s="75"/>
      <c r="I42" s="76" t="s">
        <v>146</v>
      </c>
      <c r="J42" s="76">
        <v>85</v>
      </c>
      <c r="K42" s="76" t="s">
        <v>146</v>
      </c>
      <c r="L42" s="77" t="s">
        <v>312</v>
      </c>
      <c r="M42" s="39"/>
      <c r="P42" s="156"/>
    </row>
    <row r="43" spans="1:16" ht="13.5" customHeight="1">
      <c r="A43" s="61"/>
      <c r="B43" s="75"/>
      <c r="C43" s="76" t="s">
        <v>56</v>
      </c>
      <c r="D43" s="76">
        <v>56</v>
      </c>
      <c r="E43" s="76" t="s">
        <v>59</v>
      </c>
      <c r="F43" s="77" t="s">
        <v>162</v>
      </c>
      <c r="G43" s="88"/>
      <c r="H43" s="75"/>
      <c r="I43" s="76" t="s">
        <v>56</v>
      </c>
      <c r="J43" s="76">
        <v>48</v>
      </c>
      <c r="K43" s="76" t="s">
        <v>145</v>
      </c>
      <c r="L43" s="77" t="s">
        <v>313</v>
      </c>
      <c r="M43" s="37"/>
      <c r="P43" s="156"/>
    </row>
    <row r="44" spans="1:16" ht="13.5" customHeight="1">
      <c r="A44" s="61"/>
      <c r="B44" s="75"/>
      <c r="C44" s="76" t="s">
        <v>59</v>
      </c>
      <c r="D44" s="76">
        <v>41</v>
      </c>
      <c r="E44" s="76" t="s">
        <v>163</v>
      </c>
      <c r="F44" s="77" t="s">
        <v>164</v>
      </c>
      <c r="G44" s="88"/>
      <c r="H44" s="75"/>
      <c r="I44" s="76" t="s">
        <v>59</v>
      </c>
      <c r="J44" s="76">
        <v>31</v>
      </c>
      <c r="K44" s="223" t="s">
        <v>315</v>
      </c>
      <c r="L44" s="77" t="s">
        <v>314</v>
      </c>
      <c r="M44" s="37"/>
      <c r="P44" s="156"/>
    </row>
    <row r="45" spans="1:16" ht="13.5" customHeight="1">
      <c r="A45" s="61"/>
      <c r="B45" s="75"/>
      <c r="C45" s="82" t="s">
        <v>155</v>
      </c>
      <c r="D45" s="76"/>
      <c r="E45" s="76"/>
      <c r="F45" s="77"/>
      <c r="G45" s="88"/>
      <c r="H45" s="75"/>
      <c r="I45" s="303" t="s">
        <v>317</v>
      </c>
      <c r="J45" s="304"/>
      <c r="K45" s="304"/>
      <c r="L45" s="305"/>
      <c r="M45" s="37"/>
      <c r="P45" s="156"/>
    </row>
    <row r="46" spans="1:16" ht="13.5" customHeight="1">
      <c r="A46" s="61"/>
      <c r="B46" s="75"/>
      <c r="C46" s="306" t="s">
        <v>62</v>
      </c>
      <c r="D46" s="304"/>
      <c r="E46" s="304"/>
      <c r="F46" s="305"/>
      <c r="G46" s="88"/>
      <c r="H46" s="75"/>
      <c r="I46" s="306" t="s">
        <v>316</v>
      </c>
      <c r="J46" s="304"/>
      <c r="K46" s="304"/>
      <c r="L46" s="305"/>
      <c r="M46" s="37"/>
      <c r="P46" s="156"/>
    </row>
    <row r="47" spans="1:13" ht="13.5" customHeight="1">
      <c r="A47" s="61"/>
      <c r="B47" s="75"/>
      <c r="C47" s="82" t="s">
        <v>8</v>
      </c>
      <c r="D47" s="76"/>
      <c r="E47" s="82" t="s">
        <v>25</v>
      </c>
      <c r="F47" s="77"/>
      <c r="G47" s="88"/>
      <c r="H47" s="75"/>
      <c r="I47" s="82" t="s">
        <v>8</v>
      </c>
      <c r="J47" s="76"/>
      <c r="K47" s="82" t="s">
        <v>25</v>
      </c>
      <c r="L47" s="77"/>
      <c r="M47" s="37"/>
    </row>
    <row r="48" spans="1:13" ht="13.5" customHeight="1">
      <c r="A48" s="61"/>
      <c r="B48" s="73"/>
      <c r="C48" s="74" t="s">
        <v>146</v>
      </c>
      <c r="D48" s="74"/>
      <c r="E48" s="74" t="str">
        <f>Fixtures!F6</f>
        <v>Win</v>
      </c>
      <c r="F48" s="83"/>
      <c r="G48" s="88"/>
      <c r="H48" s="73"/>
      <c r="I48" s="74" t="s">
        <v>318</v>
      </c>
      <c r="J48" s="74"/>
      <c r="K48" s="74" t="str">
        <f>Fixtures!F17</f>
        <v>Loss</v>
      </c>
      <c r="L48" s="83"/>
      <c r="M48" s="37"/>
    </row>
    <row r="49" spans="1:13" ht="13.5" customHeight="1">
      <c r="A49" s="61"/>
      <c r="B49" s="79"/>
      <c r="C49" s="80"/>
      <c r="D49" s="80"/>
      <c r="E49" s="80"/>
      <c r="F49" s="80"/>
      <c r="G49" s="88"/>
      <c r="H49" s="86"/>
      <c r="I49" s="87"/>
      <c r="J49" s="87"/>
      <c r="K49" s="87"/>
      <c r="L49" s="81"/>
      <c r="M49" s="37"/>
    </row>
    <row r="50" spans="1:13" ht="13.5" customHeight="1">
      <c r="A50" s="61"/>
      <c r="B50" s="67"/>
      <c r="C50" s="68" t="str">
        <f>Fixtures!B7</f>
        <v>Mon 30 May</v>
      </c>
      <c r="D50" s="68"/>
      <c r="E50" s="69" t="str">
        <f>Fixtures!D7</f>
        <v>2.00 pm</v>
      </c>
      <c r="F50" s="157" t="str">
        <f>Fixtures!E7</f>
        <v>40 overs a side</v>
      </c>
      <c r="G50" s="88"/>
      <c r="H50" s="179"/>
      <c r="I50" s="180" t="str">
        <f>Fixtures!B18</f>
        <v>Sun 14 Aug</v>
      </c>
      <c r="J50" s="180"/>
      <c r="K50" s="181" t="str">
        <f>Fixtures!D18</f>
        <v>2.00 pm</v>
      </c>
      <c r="L50" s="182" t="s">
        <v>198</v>
      </c>
      <c r="M50" s="40"/>
    </row>
    <row r="51" spans="1:13" ht="13.5" customHeight="1">
      <c r="A51" s="61"/>
      <c r="B51" s="70"/>
      <c r="C51" s="71" t="str">
        <f>Fixtures!C7</f>
        <v>Highgate</v>
      </c>
      <c r="D51" s="71"/>
      <c r="E51" s="71">
        <v>219</v>
      </c>
      <c r="F51" s="72" t="s">
        <v>165</v>
      </c>
      <c r="G51" s="88"/>
      <c r="H51" s="75"/>
      <c r="I51" s="76" t="str">
        <f>Fixtures!C18</f>
        <v>Rotten Livers</v>
      </c>
      <c r="J51" s="76"/>
      <c r="K51" s="76" t="s">
        <v>319</v>
      </c>
      <c r="L51" s="77" t="s">
        <v>55</v>
      </c>
      <c r="M51" s="40"/>
    </row>
    <row r="52" spans="1:13" ht="13.5" customHeight="1">
      <c r="A52" s="61"/>
      <c r="B52" s="75"/>
      <c r="C52" s="76" t="s">
        <v>31</v>
      </c>
      <c r="D52" s="76"/>
      <c r="E52" s="76" t="s">
        <v>166</v>
      </c>
      <c r="F52" s="77" t="s">
        <v>167</v>
      </c>
      <c r="G52" s="88"/>
      <c r="H52" s="75"/>
      <c r="I52" s="76" t="s">
        <v>31</v>
      </c>
      <c r="J52" s="76"/>
      <c r="K52" s="76" t="s">
        <v>320</v>
      </c>
      <c r="L52" s="77" t="s">
        <v>55</v>
      </c>
      <c r="M52" s="40"/>
    </row>
    <row r="53" spans="1:13" ht="13.5" customHeight="1">
      <c r="A53" s="61"/>
      <c r="B53" s="75"/>
      <c r="C53" s="82" t="s">
        <v>53</v>
      </c>
      <c r="D53" s="76"/>
      <c r="E53" s="82" t="s">
        <v>54</v>
      </c>
      <c r="F53" s="77"/>
      <c r="G53" s="88"/>
      <c r="H53" s="75"/>
      <c r="I53" s="82" t="s">
        <v>53</v>
      </c>
      <c r="J53" s="76"/>
      <c r="K53" s="82" t="s">
        <v>54</v>
      </c>
      <c r="L53" s="77"/>
      <c r="M53" s="40"/>
    </row>
    <row r="54" spans="1:13" ht="13.5" customHeight="1">
      <c r="A54" s="61"/>
      <c r="B54" s="75"/>
      <c r="C54" s="76" t="s">
        <v>127</v>
      </c>
      <c r="D54" s="76">
        <v>45</v>
      </c>
      <c r="E54" s="76" t="s">
        <v>58</v>
      </c>
      <c r="F54" s="77" t="s">
        <v>171</v>
      </c>
      <c r="G54" s="88"/>
      <c r="H54" s="75"/>
      <c r="I54" s="76" t="s">
        <v>321</v>
      </c>
      <c r="J54" s="76">
        <v>60</v>
      </c>
      <c r="K54" s="76" t="s">
        <v>146</v>
      </c>
      <c r="L54" s="77" t="s">
        <v>324</v>
      </c>
      <c r="M54" s="40"/>
    </row>
    <row r="55" spans="1:13" ht="13.5" customHeight="1">
      <c r="A55" s="61"/>
      <c r="B55" s="75"/>
      <c r="C55" s="76" t="s">
        <v>169</v>
      </c>
      <c r="D55" s="76">
        <v>41</v>
      </c>
      <c r="E55" s="76" t="s">
        <v>168</v>
      </c>
      <c r="F55" s="77" t="s">
        <v>170</v>
      </c>
      <c r="G55" s="88"/>
      <c r="H55" s="75"/>
      <c r="I55" s="76" t="s">
        <v>322</v>
      </c>
      <c r="J55" s="76" t="s">
        <v>323</v>
      </c>
      <c r="K55" s="76" t="s">
        <v>56</v>
      </c>
      <c r="L55" s="77" t="s">
        <v>325</v>
      </c>
      <c r="M55" s="40"/>
    </row>
    <row r="56" spans="1:13" ht="13.5" customHeight="1">
      <c r="A56" s="61"/>
      <c r="B56" s="75"/>
      <c r="C56" s="76" t="s">
        <v>168</v>
      </c>
      <c r="D56" s="76">
        <v>32</v>
      </c>
      <c r="E56" s="76" t="s">
        <v>127</v>
      </c>
      <c r="F56" s="77" t="s">
        <v>172</v>
      </c>
      <c r="G56" s="88"/>
      <c r="H56" s="75"/>
      <c r="I56" s="76" t="s">
        <v>59</v>
      </c>
      <c r="J56" s="76">
        <v>29</v>
      </c>
      <c r="K56" s="76" t="s">
        <v>59</v>
      </c>
      <c r="L56" s="77" t="s">
        <v>326</v>
      </c>
      <c r="M56" s="40"/>
    </row>
    <row r="57" spans="1:13" ht="13.5" customHeight="1">
      <c r="A57" s="61"/>
      <c r="B57" s="75"/>
      <c r="C57" s="82" t="s">
        <v>157</v>
      </c>
      <c r="D57" s="76"/>
      <c r="E57" s="76"/>
      <c r="F57" s="77"/>
      <c r="G57" s="88"/>
      <c r="H57" s="75"/>
      <c r="I57" s="303" t="s">
        <v>255</v>
      </c>
      <c r="J57" s="304"/>
      <c r="K57" s="304"/>
      <c r="L57" s="305"/>
      <c r="M57" s="37"/>
    </row>
    <row r="58" spans="1:13" ht="13.5" customHeight="1">
      <c r="A58" s="61"/>
      <c r="B58" s="75"/>
      <c r="C58" s="306" t="s">
        <v>173</v>
      </c>
      <c r="D58" s="304"/>
      <c r="E58" s="304"/>
      <c r="F58" s="305"/>
      <c r="G58" s="88"/>
      <c r="H58" s="75"/>
      <c r="I58" s="306" t="s">
        <v>327</v>
      </c>
      <c r="J58" s="304"/>
      <c r="K58" s="304"/>
      <c r="L58" s="305"/>
      <c r="M58" s="38"/>
    </row>
    <row r="59" spans="1:13" ht="13.5" customHeight="1">
      <c r="A59" s="61"/>
      <c r="B59" s="75"/>
      <c r="C59" s="82" t="s">
        <v>8</v>
      </c>
      <c r="D59" s="76"/>
      <c r="E59" s="82" t="s">
        <v>25</v>
      </c>
      <c r="F59" s="77"/>
      <c r="G59" s="88"/>
      <c r="H59" s="75"/>
      <c r="I59" s="82" t="s">
        <v>8</v>
      </c>
      <c r="J59" s="76"/>
      <c r="K59" s="82" t="s">
        <v>25</v>
      </c>
      <c r="L59" s="77"/>
      <c r="M59" s="38"/>
    </row>
    <row r="60" spans="1:13" ht="13.5" customHeight="1">
      <c r="A60" s="61"/>
      <c r="B60" s="73"/>
      <c r="C60" s="74" t="s">
        <v>168</v>
      </c>
      <c r="D60" s="74"/>
      <c r="E60" s="74" t="str">
        <f>Fixtures!F7</f>
        <v>Win</v>
      </c>
      <c r="F60" s="83"/>
      <c r="G60" s="88"/>
      <c r="H60" s="73"/>
      <c r="I60" s="74" t="s">
        <v>328</v>
      </c>
      <c r="J60" s="74"/>
      <c r="K60" s="74" t="str">
        <f>Fixtures!F18</f>
        <v>Loss</v>
      </c>
      <c r="L60" s="83"/>
      <c r="M60" s="38"/>
    </row>
    <row r="61" spans="1:13" ht="13.5" customHeight="1">
      <c r="A61" s="61"/>
      <c r="B61" s="86"/>
      <c r="C61" s="87"/>
      <c r="D61" s="87"/>
      <c r="E61" s="87"/>
      <c r="F61" s="87"/>
      <c r="G61" s="88"/>
      <c r="H61" s="20"/>
      <c r="I61" s="20"/>
      <c r="J61" s="20"/>
      <c r="K61" s="20"/>
      <c r="L61" s="20"/>
      <c r="M61" s="38"/>
    </row>
    <row r="62" spans="1:13" ht="13.5" customHeight="1">
      <c r="A62" s="61"/>
      <c r="B62" s="67"/>
      <c r="C62" s="68" t="str">
        <f>Fixtures!B8</f>
        <v>Sun 05 Jun</v>
      </c>
      <c r="D62" s="68"/>
      <c r="E62" s="69" t="str">
        <f>Fixtures!D8</f>
        <v>2.00 pm</v>
      </c>
      <c r="F62" s="157" t="str">
        <f>Fixtures!E8</f>
        <v>40 overs a side</v>
      </c>
      <c r="G62" s="88"/>
      <c r="H62" s="179"/>
      <c r="I62" s="180" t="str">
        <f>Fixtures!B19</f>
        <v>Sat 20 Aug</v>
      </c>
      <c r="J62" s="180"/>
      <c r="K62" s="181" t="str">
        <f>Fixtures!D19</f>
        <v>12.00 pm</v>
      </c>
      <c r="L62" s="182" t="str">
        <f>Fixtures!E19</f>
        <v>40 overs a side</v>
      </c>
      <c r="M62" s="38"/>
    </row>
    <row r="63" spans="1:13" ht="13.5" customHeight="1">
      <c r="A63" s="61"/>
      <c r="B63" s="70"/>
      <c r="C63" s="71" t="str">
        <f>Fixtures!C8</f>
        <v>South Hampstead</v>
      </c>
      <c r="D63" s="71"/>
      <c r="E63" s="71">
        <v>368</v>
      </c>
      <c r="F63" s="72" t="s">
        <v>73</v>
      </c>
      <c r="G63" s="88"/>
      <c r="H63" s="75"/>
      <c r="I63" s="76" t="s">
        <v>31</v>
      </c>
      <c r="J63" s="76"/>
      <c r="K63" s="76" t="s">
        <v>329</v>
      </c>
      <c r="L63" s="77" t="s">
        <v>28</v>
      </c>
      <c r="M63" s="38"/>
    </row>
    <row r="64" spans="1:13" ht="13.5" customHeight="1">
      <c r="A64" s="61"/>
      <c r="B64" s="75"/>
      <c r="C64" s="76" t="s">
        <v>31</v>
      </c>
      <c r="D64" s="76"/>
      <c r="E64" s="76" t="s">
        <v>125</v>
      </c>
      <c r="F64" s="77" t="s">
        <v>126</v>
      </c>
      <c r="G64" s="88"/>
      <c r="H64" s="75"/>
      <c r="I64" s="76" t="s">
        <v>267</v>
      </c>
      <c r="J64" s="76"/>
      <c r="K64" s="76">
        <v>172</v>
      </c>
      <c r="L64" s="77" t="s">
        <v>330</v>
      </c>
      <c r="M64" s="38"/>
    </row>
    <row r="65" spans="1:12" ht="13.5" customHeight="1">
      <c r="A65" s="61"/>
      <c r="B65" s="75"/>
      <c r="C65" s="82" t="s">
        <v>53</v>
      </c>
      <c r="D65" s="76"/>
      <c r="E65" s="82" t="s">
        <v>54</v>
      </c>
      <c r="F65" s="77"/>
      <c r="G65" s="17"/>
      <c r="H65" s="75"/>
      <c r="I65" s="82" t="s">
        <v>53</v>
      </c>
      <c r="J65" s="76"/>
      <c r="K65" s="82" t="s">
        <v>54</v>
      </c>
      <c r="L65" s="77"/>
    </row>
    <row r="66" spans="1:12" ht="13.5" customHeight="1">
      <c r="A66" s="61"/>
      <c r="B66" s="75"/>
      <c r="C66" s="76" t="s">
        <v>56</v>
      </c>
      <c r="D66" s="76" t="s">
        <v>122</v>
      </c>
      <c r="E66" s="76" t="s">
        <v>127</v>
      </c>
      <c r="F66" s="77" t="s">
        <v>129</v>
      </c>
      <c r="G66" s="17"/>
      <c r="H66" s="75"/>
      <c r="I66" s="76" t="s">
        <v>56</v>
      </c>
      <c r="J66" s="76" t="s">
        <v>331</v>
      </c>
      <c r="K66" s="76" t="s">
        <v>242</v>
      </c>
      <c r="L66" s="77" t="s">
        <v>332</v>
      </c>
    </row>
    <row r="67" spans="1:12" ht="13.5" customHeight="1">
      <c r="A67" s="61"/>
      <c r="B67" s="75"/>
      <c r="C67" s="76" t="s">
        <v>123</v>
      </c>
      <c r="D67" s="76" t="s">
        <v>124</v>
      </c>
      <c r="E67" s="76" t="s">
        <v>120</v>
      </c>
      <c r="F67" s="77" t="s">
        <v>130</v>
      </c>
      <c r="G67" s="17"/>
      <c r="H67" s="75"/>
      <c r="I67" s="76" t="s">
        <v>146</v>
      </c>
      <c r="J67" s="76">
        <v>40</v>
      </c>
      <c r="K67" s="76" t="s">
        <v>59</v>
      </c>
      <c r="L67" s="77" t="s">
        <v>333</v>
      </c>
    </row>
    <row r="68" spans="1:12" ht="13.5" customHeight="1">
      <c r="A68" s="61"/>
      <c r="B68" s="75"/>
      <c r="C68" s="76"/>
      <c r="D68" s="76"/>
      <c r="E68" s="76" t="s">
        <v>58</v>
      </c>
      <c r="F68" s="77" t="s">
        <v>128</v>
      </c>
      <c r="G68" s="17"/>
      <c r="H68" s="75"/>
      <c r="I68" s="76" t="s">
        <v>145</v>
      </c>
      <c r="J68" s="76">
        <v>36</v>
      </c>
      <c r="K68" s="76" t="s">
        <v>58</v>
      </c>
      <c r="L68" s="77" t="s">
        <v>334</v>
      </c>
    </row>
    <row r="69" spans="2:12" ht="13.5" customHeight="1">
      <c r="B69" s="75"/>
      <c r="C69" s="82" t="s">
        <v>131</v>
      </c>
      <c r="D69" s="76"/>
      <c r="E69" s="76"/>
      <c r="F69" s="77"/>
      <c r="G69" s="17"/>
      <c r="H69" s="75"/>
      <c r="I69" s="303" t="s">
        <v>336</v>
      </c>
      <c r="J69" s="304"/>
      <c r="K69" s="304"/>
      <c r="L69" s="305"/>
    </row>
    <row r="70" spans="2:12" ht="13.5" customHeight="1">
      <c r="B70" s="75"/>
      <c r="C70" s="306" t="s">
        <v>121</v>
      </c>
      <c r="D70" s="304"/>
      <c r="E70" s="304"/>
      <c r="F70" s="305"/>
      <c r="G70" s="17"/>
      <c r="H70" s="75"/>
      <c r="I70" s="306" t="s">
        <v>335</v>
      </c>
      <c r="J70" s="304"/>
      <c r="K70" s="304"/>
      <c r="L70" s="305"/>
    </row>
    <row r="71" spans="2:12" ht="13.5" customHeight="1">
      <c r="B71" s="75"/>
      <c r="C71" s="82" t="s">
        <v>8</v>
      </c>
      <c r="D71" s="76"/>
      <c r="E71" s="82" t="s">
        <v>25</v>
      </c>
      <c r="F71" s="77"/>
      <c r="G71" s="17"/>
      <c r="H71" s="75"/>
      <c r="I71" s="82" t="s">
        <v>8</v>
      </c>
      <c r="J71" s="76"/>
      <c r="K71" s="82" t="s">
        <v>25</v>
      </c>
      <c r="L71" s="77"/>
    </row>
    <row r="72" spans="2:12" ht="13.5" customHeight="1">
      <c r="B72" s="73"/>
      <c r="C72" s="74" t="s">
        <v>120</v>
      </c>
      <c r="D72" s="74"/>
      <c r="E72" s="74" t="str">
        <f>Fixtures!F8</f>
        <v>Abandoned</v>
      </c>
      <c r="F72" s="83"/>
      <c r="G72" s="17"/>
      <c r="H72" s="73"/>
      <c r="I72" s="74" t="s">
        <v>308</v>
      </c>
      <c r="J72" s="74"/>
      <c r="K72" s="74" t="str">
        <f>Fixtures!F19</f>
        <v>Win     (Semi Final)</v>
      </c>
      <c r="L72" s="83"/>
    </row>
    <row r="73" spans="2:7" ht="13.5" customHeight="1">
      <c r="B73" s="86"/>
      <c r="C73" s="87"/>
      <c r="D73" s="87"/>
      <c r="E73" s="87"/>
      <c r="F73" s="87"/>
      <c r="G73" s="17"/>
    </row>
    <row r="74" spans="2:12" ht="13.5" customHeight="1">
      <c r="B74" s="179"/>
      <c r="C74" s="180" t="str">
        <f>Fixtures!B10</f>
        <v>Sun 19 Jun</v>
      </c>
      <c r="D74" s="180"/>
      <c r="E74" s="181" t="str">
        <f>Fixtures!D10</f>
        <v>1.30 pm</v>
      </c>
      <c r="F74" s="182" t="s">
        <v>198</v>
      </c>
      <c r="G74" s="178"/>
      <c r="H74" s="179"/>
      <c r="I74" s="180" t="str">
        <f>Fixtures!B20</f>
        <v>Sun 21 Aug</v>
      </c>
      <c r="J74" s="180"/>
      <c r="K74" s="181" t="str">
        <f>Fixtures!D20</f>
        <v>12.00 pm</v>
      </c>
      <c r="L74" s="182" t="str">
        <f>Fixtures!E20</f>
        <v>40 overs a side</v>
      </c>
    </row>
    <row r="75" spans="2:12" ht="13.5" customHeight="1">
      <c r="B75" s="75"/>
      <c r="C75" s="76" t="s">
        <v>31</v>
      </c>
      <c r="D75" s="76"/>
      <c r="E75" s="76" t="s">
        <v>199</v>
      </c>
      <c r="F75" s="77" t="s">
        <v>55</v>
      </c>
      <c r="G75" s="178"/>
      <c r="H75" s="75"/>
      <c r="I75" s="76" t="s">
        <v>31</v>
      </c>
      <c r="J75" s="76"/>
      <c r="K75" s="76" t="s">
        <v>337</v>
      </c>
      <c r="L75" s="77" t="s">
        <v>28</v>
      </c>
    </row>
    <row r="76" spans="2:12" ht="13.5" customHeight="1">
      <c r="B76" s="75"/>
      <c r="C76" s="76" t="str">
        <f>Fixtures!C10</f>
        <v>Teddington</v>
      </c>
      <c r="D76" s="76"/>
      <c r="E76" s="76">
        <v>120</v>
      </c>
      <c r="F76" s="77" t="s">
        <v>200</v>
      </c>
      <c r="G76" s="178"/>
      <c r="H76" s="75"/>
      <c r="I76" s="76" t="s">
        <v>268</v>
      </c>
      <c r="J76" s="76"/>
      <c r="K76" s="76" t="s">
        <v>338</v>
      </c>
      <c r="L76" s="77" t="s">
        <v>28</v>
      </c>
    </row>
    <row r="77" spans="2:12" ht="13.5" customHeight="1">
      <c r="B77" s="75"/>
      <c r="C77" s="82" t="s">
        <v>53</v>
      </c>
      <c r="D77" s="76"/>
      <c r="E77" s="82" t="s">
        <v>54</v>
      </c>
      <c r="F77" s="77"/>
      <c r="G77" s="178"/>
      <c r="H77" s="75"/>
      <c r="I77" s="82" t="s">
        <v>53</v>
      </c>
      <c r="J77" s="76"/>
      <c r="K77" s="82" t="s">
        <v>54</v>
      </c>
      <c r="L77" s="77"/>
    </row>
    <row r="78" spans="2:12" ht="13.5" customHeight="1">
      <c r="B78" s="75"/>
      <c r="C78" s="76" t="s">
        <v>56</v>
      </c>
      <c r="D78" s="76">
        <v>74</v>
      </c>
      <c r="E78" s="76" t="s">
        <v>120</v>
      </c>
      <c r="F78" s="77" t="s">
        <v>201</v>
      </c>
      <c r="G78" s="178"/>
      <c r="H78" s="75"/>
      <c r="I78" s="76" t="s">
        <v>212</v>
      </c>
      <c r="J78" s="76">
        <v>72</v>
      </c>
      <c r="K78" s="76" t="s">
        <v>59</v>
      </c>
      <c r="L78" s="77" t="s">
        <v>340</v>
      </c>
    </row>
    <row r="79" spans="2:12" ht="13.5" customHeight="1">
      <c r="B79" s="75"/>
      <c r="C79" s="76" t="s">
        <v>59</v>
      </c>
      <c r="D79" s="76">
        <v>31</v>
      </c>
      <c r="E79" s="76" t="s">
        <v>163</v>
      </c>
      <c r="F79" s="77" t="s">
        <v>202</v>
      </c>
      <c r="G79" s="178"/>
      <c r="H79" s="75"/>
      <c r="I79" s="76" t="s">
        <v>145</v>
      </c>
      <c r="J79" s="76" t="s">
        <v>339</v>
      </c>
      <c r="K79" s="76" t="s">
        <v>146</v>
      </c>
      <c r="L79" s="77" t="s">
        <v>341</v>
      </c>
    </row>
    <row r="80" spans="2:12" ht="13.5" customHeight="1">
      <c r="B80" s="75"/>
      <c r="C80" s="76" t="s">
        <v>145</v>
      </c>
      <c r="D80" s="76">
        <v>19</v>
      </c>
      <c r="E80" s="76" t="s">
        <v>56</v>
      </c>
      <c r="F80" s="77" t="s">
        <v>203</v>
      </c>
      <c r="G80" s="178"/>
      <c r="H80" s="75"/>
      <c r="I80" s="76" t="s">
        <v>56</v>
      </c>
      <c r="J80" s="76">
        <v>39</v>
      </c>
      <c r="K80" s="76" t="s">
        <v>169</v>
      </c>
      <c r="L80" s="77" t="s">
        <v>342</v>
      </c>
    </row>
    <row r="81" spans="2:12" ht="13.5" customHeight="1">
      <c r="B81" s="75"/>
      <c r="C81" s="82" t="s">
        <v>157</v>
      </c>
      <c r="D81" s="76"/>
      <c r="E81" s="76"/>
      <c r="F81" s="77"/>
      <c r="G81" s="178"/>
      <c r="H81" s="75"/>
      <c r="I81" s="303" t="s">
        <v>317</v>
      </c>
      <c r="J81" s="304"/>
      <c r="K81" s="304"/>
      <c r="L81" s="305"/>
    </row>
    <row r="82" spans="2:12" ht="13.5" customHeight="1">
      <c r="B82" s="75"/>
      <c r="C82" s="306" t="s">
        <v>204</v>
      </c>
      <c r="D82" s="304"/>
      <c r="E82" s="304"/>
      <c r="F82" s="305"/>
      <c r="G82" s="178"/>
      <c r="H82" s="75"/>
      <c r="I82" s="306" t="s">
        <v>316</v>
      </c>
      <c r="J82" s="304"/>
      <c r="K82" s="304"/>
      <c r="L82" s="305"/>
    </row>
    <row r="83" spans="2:12" ht="13.5" customHeight="1">
      <c r="B83" s="75"/>
      <c r="C83" s="82" t="s">
        <v>8</v>
      </c>
      <c r="D83" s="76"/>
      <c r="E83" s="82" t="s">
        <v>25</v>
      </c>
      <c r="F83" s="77"/>
      <c r="G83" s="178"/>
      <c r="H83" s="75"/>
      <c r="I83" s="82" t="s">
        <v>8</v>
      </c>
      <c r="J83" s="76"/>
      <c r="K83" s="82" t="s">
        <v>25</v>
      </c>
      <c r="L83" s="77"/>
    </row>
    <row r="84" spans="2:12" ht="13.5" customHeight="1">
      <c r="B84" s="73"/>
      <c r="C84" s="74" t="s">
        <v>56</v>
      </c>
      <c r="D84" s="74"/>
      <c r="E84" s="74" t="str">
        <f>Fixtures!F10</f>
        <v>Win</v>
      </c>
      <c r="F84" s="83"/>
      <c r="G84" s="178"/>
      <c r="H84" s="73"/>
      <c r="I84" s="74" t="s">
        <v>62</v>
      </c>
      <c r="J84" s="74"/>
      <c r="K84" s="74" t="str">
        <f>Fixtures!F20</f>
        <v>Win     (Final)</v>
      </c>
      <c r="L84" s="83"/>
    </row>
    <row r="85" spans="2:12" ht="13.5" customHeight="1">
      <c r="B85" s="86"/>
      <c r="C85" s="87"/>
      <c r="D85" s="87"/>
      <c r="E85" s="87"/>
      <c r="F85" s="87"/>
      <c r="G85" s="178"/>
      <c r="H85" s="38"/>
      <c r="I85" s="38"/>
      <c r="J85" s="38"/>
      <c r="K85" s="38"/>
      <c r="L85" s="38"/>
    </row>
    <row r="86" spans="2:12" ht="13.5" customHeight="1">
      <c r="B86" s="179"/>
      <c r="C86" s="180" t="str">
        <f>Fixtures!B11</f>
        <v>Sun 26 Jun</v>
      </c>
      <c r="D86" s="180"/>
      <c r="E86" s="181" t="str">
        <f>Fixtures!D11</f>
        <v>2.00 pm</v>
      </c>
      <c r="F86" s="182" t="str">
        <f>Fixtures!E11</f>
        <v>40 overs a side</v>
      </c>
      <c r="G86" s="178"/>
      <c r="H86" s="179"/>
      <c r="I86" s="180" t="str">
        <f>Fixtures!B21</f>
        <v>Mon 29 Aug</v>
      </c>
      <c r="J86" s="180"/>
      <c r="K86" s="181" t="str">
        <f>Fixtures!D21</f>
        <v>1.00 pm</v>
      </c>
      <c r="L86" s="182" t="str">
        <f>Fixtures!E21</f>
        <v>40 overs a side</v>
      </c>
    </row>
    <row r="87" spans="2:12" ht="13.5" customHeight="1">
      <c r="B87" s="75"/>
      <c r="C87" s="76" t="str">
        <f>Fixtures!C11</f>
        <v>Old Manorians</v>
      </c>
      <c r="D87" s="76"/>
      <c r="E87" s="76">
        <v>130</v>
      </c>
      <c r="F87" s="77" t="s">
        <v>209</v>
      </c>
      <c r="G87" s="178"/>
      <c r="H87" s="75"/>
      <c r="I87" s="76" t="str">
        <f>Fixtures!C21</f>
        <v>Hampstead</v>
      </c>
      <c r="J87" s="76"/>
      <c r="K87" s="76" t="s">
        <v>343</v>
      </c>
      <c r="L87" s="77" t="s">
        <v>28</v>
      </c>
    </row>
    <row r="88" spans="2:12" ht="13.5" customHeight="1">
      <c r="B88" s="75"/>
      <c r="C88" s="76" t="s">
        <v>31</v>
      </c>
      <c r="D88" s="76"/>
      <c r="E88" s="76" t="s">
        <v>210</v>
      </c>
      <c r="F88" s="77" t="s">
        <v>211</v>
      </c>
      <c r="G88" s="178"/>
      <c r="H88" s="75"/>
      <c r="I88" s="76" t="s">
        <v>31</v>
      </c>
      <c r="J88" s="76"/>
      <c r="K88" s="76" t="s">
        <v>344</v>
      </c>
      <c r="L88" s="77" t="s">
        <v>345</v>
      </c>
    </row>
    <row r="89" spans="2:12" ht="13.5" customHeight="1">
      <c r="B89" s="75"/>
      <c r="C89" s="82" t="s">
        <v>53</v>
      </c>
      <c r="D89" s="76"/>
      <c r="E89" s="82" t="s">
        <v>54</v>
      </c>
      <c r="F89" s="77"/>
      <c r="G89" s="178"/>
      <c r="H89" s="75"/>
      <c r="I89" s="82" t="s">
        <v>53</v>
      </c>
      <c r="J89" s="76"/>
      <c r="K89" s="82" t="s">
        <v>54</v>
      </c>
      <c r="L89" s="77"/>
    </row>
    <row r="90" spans="2:12" ht="13.5" customHeight="1">
      <c r="B90" s="75"/>
      <c r="C90" s="76" t="s">
        <v>212</v>
      </c>
      <c r="D90" s="76">
        <v>41</v>
      </c>
      <c r="E90" s="76" t="s">
        <v>212</v>
      </c>
      <c r="F90" s="77" t="s">
        <v>214</v>
      </c>
      <c r="G90" s="178"/>
      <c r="H90" s="75"/>
      <c r="I90" s="76" t="s">
        <v>346</v>
      </c>
      <c r="J90" s="76">
        <v>62</v>
      </c>
      <c r="K90" s="76" t="s">
        <v>57</v>
      </c>
      <c r="L90" s="77" t="s">
        <v>348</v>
      </c>
    </row>
    <row r="91" spans="2:12" ht="13.5" customHeight="1">
      <c r="B91" s="75"/>
      <c r="C91" s="76" t="s">
        <v>146</v>
      </c>
      <c r="D91" s="76">
        <v>18</v>
      </c>
      <c r="E91" s="76" t="s">
        <v>58</v>
      </c>
      <c r="F91" s="77" t="s">
        <v>215</v>
      </c>
      <c r="G91" s="178"/>
      <c r="H91" s="75"/>
      <c r="I91" s="76" t="s">
        <v>56</v>
      </c>
      <c r="J91" s="76">
        <v>15</v>
      </c>
      <c r="K91" s="76" t="s">
        <v>349</v>
      </c>
      <c r="L91" s="77" t="s">
        <v>350</v>
      </c>
    </row>
    <row r="92" spans="2:12" ht="13.5" customHeight="1">
      <c r="B92" s="75"/>
      <c r="C92" s="76" t="s">
        <v>168</v>
      </c>
      <c r="D92" s="76" t="s">
        <v>213</v>
      </c>
      <c r="E92" s="76" t="s">
        <v>56</v>
      </c>
      <c r="F92" s="77" t="s">
        <v>219</v>
      </c>
      <c r="G92" s="178"/>
      <c r="H92" s="75"/>
      <c r="I92" s="76" t="s">
        <v>347</v>
      </c>
      <c r="J92" s="76">
        <v>10</v>
      </c>
      <c r="K92" s="76" t="s">
        <v>56</v>
      </c>
      <c r="L92" s="77" t="s">
        <v>351</v>
      </c>
    </row>
    <row r="93" spans="2:12" ht="13.5" customHeight="1">
      <c r="B93" s="75"/>
      <c r="C93" s="82" t="s">
        <v>157</v>
      </c>
      <c r="D93" s="76"/>
      <c r="E93" s="76"/>
      <c r="F93" s="77"/>
      <c r="G93" s="178"/>
      <c r="H93" s="75"/>
      <c r="I93" s="303" t="s">
        <v>157</v>
      </c>
      <c r="J93" s="304"/>
      <c r="K93" s="304"/>
      <c r="L93" s="305"/>
    </row>
    <row r="94" spans="2:12" ht="13.5" customHeight="1">
      <c r="B94" s="75"/>
      <c r="C94" s="306" t="s">
        <v>216</v>
      </c>
      <c r="D94" s="304"/>
      <c r="E94" s="304"/>
      <c r="F94" s="305"/>
      <c r="G94" s="178"/>
      <c r="H94" s="75"/>
      <c r="I94" s="306" t="s">
        <v>352</v>
      </c>
      <c r="J94" s="304"/>
      <c r="K94" s="304"/>
      <c r="L94" s="305"/>
    </row>
    <row r="95" spans="2:12" ht="13.5" customHeight="1">
      <c r="B95" s="75"/>
      <c r="C95" s="82" t="s">
        <v>8</v>
      </c>
      <c r="D95" s="76"/>
      <c r="E95" s="82" t="s">
        <v>25</v>
      </c>
      <c r="F95" s="77"/>
      <c r="G95" s="178"/>
      <c r="H95" s="75"/>
      <c r="I95" s="82" t="s">
        <v>8</v>
      </c>
      <c r="J95" s="76"/>
      <c r="K95" s="82" t="s">
        <v>25</v>
      </c>
      <c r="L95" s="77"/>
    </row>
    <row r="96" spans="2:12" ht="13.5" customHeight="1">
      <c r="B96" s="73"/>
      <c r="C96" s="74" t="s">
        <v>168</v>
      </c>
      <c r="D96" s="74"/>
      <c r="E96" s="74" t="str">
        <f>Fixtures!F11</f>
        <v>Win</v>
      </c>
      <c r="F96" s="83"/>
      <c r="G96" s="178"/>
      <c r="H96" s="73"/>
      <c r="I96" s="74" t="s">
        <v>56</v>
      </c>
      <c r="J96" s="74"/>
      <c r="K96" s="74" t="str">
        <f>Fixtures!F21</f>
        <v>Loss</v>
      </c>
      <c r="L96" s="83"/>
    </row>
    <row r="97" spans="2:12" ht="13.5" customHeight="1">
      <c r="B97" s="37"/>
      <c r="C97" s="36"/>
      <c r="D97" s="36"/>
      <c r="E97" s="36"/>
      <c r="F97" s="35"/>
      <c r="G97" s="178"/>
      <c r="H97" s="38"/>
      <c r="I97" s="38"/>
      <c r="J97" s="38"/>
      <c r="K97" s="38"/>
      <c r="L97" s="38"/>
    </row>
    <row r="98" spans="2:12" ht="13.5" customHeight="1">
      <c r="B98" s="179"/>
      <c r="C98" s="180" t="str">
        <f>Fixtures!B12</f>
        <v>Sun 03 Jul</v>
      </c>
      <c r="D98" s="180"/>
      <c r="E98" s="181" t="str">
        <f>Fixtures!D12</f>
        <v>2.00pm</v>
      </c>
      <c r="F98" s="182" t="str">
        <f>Fixtures!E12</f>
        <v>40 overs a side</v>
      </c>
      <c r="G98" s="178"/>
      <c r="H98" s="179"/>
      <c r="I98" s="180" t="str">
        <f>Fixtures!B22</f>
        <v>Sun 04 Sep</v>
      </c>
      <c r="J98" s="180"/>
      <c r="K98" s="181" t="str">
        <f>Fixtures!D22</f>
        <v>2.00 pm</v>
      </c>
      <c r="L98" s="182" t="str">
        <f>Fixtures!E22</f>
        <v>20 overs a side</v>
      </c>
    </row>
    <row r="99" spans="2:12" ht="13.5" customHeight="1">
      <c r="B99" s="75"/>
      <c r="C99" s="76" t="str">
        <f>Fixtures!C12</f>
        <v>Ealing Wanderers</v>
      </c>
      <c r="D99" s="76"/>
      <c r="E99" s="76" t="s">
        <v>226</v>
      </c>
      <c r="F99" s="77" t="s">
        <v>28</v>
      </c>
      <c r="G99" s="178"/>
      <c r="H99" s="75"/>
      <c r="I99" s="76" t="s">
        <v>82</v>
      </c>
      <c r="J99" s="76"/>
      <c r="K99" s="76" t="s">
        <v>468</v>
      </c>
      <c r="L99" s="77" t="s">
        <v>353</v>
      </c>
    </row>
    <row r="100" spans="2:12" ht="13.5" customHeight="1">
      <c r="B100" s="75"/>
      <c r="C100" s="76" t="s">
        <v>31</v>
      </c>
      <c r="D100" s="76"/>
      <c r="E100" s="76">
        <v>190</v>
      </c>
      <c r="F100" s="77" t="s">
        <v>227</v>
      </c>
      <c r="G100" s="178"/>
      <c r="H100" s="75"/>
      <c r="I100" s="76" t="s">
        <v>31</v>
      </c>
      <c r="J100" s="76"/>
      <c r="K100" s="76" t="s">
        <v>355</v>
      </c>
      <c r="L100" s="77" t="s">
        <v>354</v>
      </c>
    </row>
    <row r="101" spans="2:12" ht="13.5" customHeight="1">
      <c r="B101" s="75"/>
      <c r="C101" s="82" t="s">
        <v>53</v>
      </c>
      <c r="D101" s="76"/>
      <c r="E101" s="82" t="s">
        <v>54</v>
      </c>
      <c r="F101" s="77"/>
      <c r="G101" s="178"/>
      <c r="H101" s="75"/>
      <c r="I101" s="82" t="s">
        <v>53</v>
      </c>
      <c r="J101" s="76"/>
      <c r="K101" s="82" t="s">
        <v>54</v>
      </c>
      <c r="L101" s="77"/>
    </row>
    <row r="102" spans="2:12" ht="13.5" customHeight="1">
      <c r="B102" s="75"/>
      <c r="C102" s="76" t="s">
        <v>145</v>
      </c>
      <c r="D102" s="76" t="s">
        <v>228</v>
      </c>
      <c r="E102" s="76" t="s">
        <v>223</v>
      </c>
      <c r="F102" s="77" t="s">
        <v>229</v>
      </c>
      <c r="G102" s="178"/>
      <c r="H102" s="75"/>
      <c r="I102" s="76" t="s">
        <v>145</v>
      </c>
      <c r="J102" s="76" t="s">
        <v>356</v>
      </c>
      <c r="K102" s="76" t="s">
        <v>169</v>
      </c>
      <c r="L102" s="77" t="s">
        <v>358</v>
      </c>
    </row>
    <row r="103" spans="2:12" ht="13.5" customHeight="1">
      <c r="B103" s="75"/>
      <c r="C103" s="76" t="s">
        <v>57</v>
      </c>
      <c r="D103" s="76">
        <v>31</v>
      </c>
      <c r="E103" s="76" t="s">
        <v>169</v>
      </c>
      <c r="F103" s="77" t="s">
        <v>230</v>
      </c>
      <c r="G103" s="178"/>
      <c r="H103" s="75"/>
      <c r="I103" s="76" t="s">
        <v>346</v>
      </c>
      <c r="J103" s="76">
        <v>34</v>
      </c>
      <c r="K103" s="76" t="s">
        <v>146</v>
      </c>
      <c r="L103" s="77" t="s">
        <v>359</v>
      </c>
    </row>
    <row r="104" spans="2:12" ht="13.5" customHeight="1">
      <c r="B104" s="75"/>
      <c r="C104" s="76" t="s">
        <v>59</v>
      </c>
      <c r="D104" s="76">
        <v>18</v>
      </c>
      <c r="E104" s="76" t="s">
        <v>58</v>
      </c>
      <c r="F104" s="77" t="s">
        <v>215</v>
      </c>
      <c r="G104" s="178"/>
      <c r="H104" s="75"/>
      <c r="I104" s="76" t="s">
        <v>56</v>
      </c>
      <c r="J104" s="76" t="s">
        <v>357</v>
      </c>
      <c r="K104" s="76" t="s">
        <v>143</v>
      </c>
      <c r="L104" s="77" t="s">
        <v>360</v>
      </c>
    </row>
    <row r="105" spans="2:12" ht="13.5" customHeight="1">
      <c r="B105" s="75"/>
      <c r="C105" s="82" t="s">
        <v>224</v>
      </c>
      <c r="D105" s="76"/>
      <c r="E105" s="76"/>
      <c r="F105" s="77"/>
      <c r="G105" s="178"/>
      <c r="H105" s="75"/>
      <c r="I105" s="303" t="s">
        <v>157</v>
      </c>
      <c r="J105" s="304"/>
      <c r="K105" s="304"/>
      <c r="L105" s="305"/>
    </row>
    <row r="106" spans="2:12" ht="13.5" customHeight="1">
      <c r="B106" s="75"/>
      <c r="C106" s="306" t="s">
        <v>225</v>
      </c>
      <c r="D106" s="304"/>
      <c r="E106" s="304"/>
      <c r="F106" s="305"/>
      <c r="G106" s="178"/>
      <c r="H106" s="75"/>
      <c r="I106" s="306" t="s">
        <v>361</v>
      </c>
      <c r="J106" s="304"/>
      <c r="K106" s="304"/>
      <c r="L106" s="305"/>
    </row>
    <row r="107" spans="2:12" ht="13.5" customHeight="1">
      <c r="B107" s="75"/>
      <c r="C107" s="82" t="s">
        <v>8</v>
      </c>
      <c r="D107" s="76"/>
      <c r="E107" s="82" t="s">
        <v>25</v>
      </c>
      <c r="F107" s="77"/>
      <c r="G107" s="178"/>
      <c r="H107" s="75"/>
      <c r="I107" s="82" t="s">
        <v>8</v>
      </c>
      <c r="J107" s="76"/>
      <c r="K107" s="82" t="s">
        <v>25</v>
      </c>
      <c r="L107" s="77"/>
    </row>
    <row r="108" spans="2:12" ht="13.5" customHeight="1">
      <c r="B108" s="73"/>
      <c r="C108" s="74" t="s">
        <v>223</v>
      </c>
      <c r="D108" s="74"/>
      <c r="E108" s="74" t="str">
        <f>Fixtures!F12</f>
        <v>Loss</v>
      </c>
      <c r="F108" s="83"/>
      <c r="G108" s="178"/>
      <c r="H108" s="73"/>
      <c r="I108" s="74" t="s">
        <v>169</v>
      </c>
      <c r="J108" s="74"/>
      <c r="K108" s="74" t="str">
        <f>Fixtures!F22</f>
        <v>Win     (Final)</v>
      </c>
      <c r="L108" s="83"/>
    </row>
    <row r="109" spans="2:12" ht="13.5" customHeight="1">
      <c r="B109" s="84"/>
      <c r="C109" s="84"/>
      <c r="D109" s="84"/>
      <c r="E109" s="84"/>
      <c r="F109" s="85"/>
      <c r="G109" s="178"/>
      <c r="H109" s="38"/>
      <c r="I109" s="38"/>
      <c r="J109" s="38"/>
      <c r="K109" s="38"/>
      <c r="L109" s="38"/>
    </row>
    <row r="110" spans="2:12" ht="12" customHeight="1">
      <c r="B110" s="86"/>
      <c r="C110" s="175"/>
      <c r="D110" s="175"/>
      <c r="E110" s="176"/>
      <c r="F110" s="177"/>
      <c r="G110" s="178"/>
      <c r="H110" s="86"/>
      <c r="I110" s="175"/>
      <c r="J110" s="175"/>
      <c r="K110" s="176"/>
      <c r="L110" s="177"/>
    </row>
    <row r="111" spans="2:12" ht="12" customHeight="1">
      <c r="B111" s="86"/>
      <c r="C111" s="87"/>
      <c r="D111" s="87"/>
      <c r="E111" s="87"/>
      <c r="F111" s="87"/>
      <c r="G111" s="178"/>
      <c r="H111" s="86"/>
      <c r="I111" s="87"/>
      <c r="J111" s="87"/>
      <c r="K111" s="87"/>
      <c r="L111" s="87"/>
    </row>
    <row r="112" spans="2:12" ht="12" customHeight="1">
      <c r="B112" s="86"/>
      <c r="C112" s="87"/>
      <c r="D112" s="87"/>
      <c r="E112" s="87"/>
      <c r="F112" s="87"/>
      <c r="G112" s="178"/>
      <c r="H112" s="86"/>
      <c r="I112" s="87"/>
      <c r="J112" s="87"/>
      <c r="K112" s="87"/>
      <c r="L112" s="87"/>
    </row>
    <row r="113" spans="2:12" ht="12" customHeight="1">
      <c r="B113" s="86"/>
      <c r="C113" s="174"/>
      <c r="D113" s="87"/>
      <c r="E113" s="174"/>
      <c r="F113" s="87"/>
      <c r="G113" s="178"/>
      <c r="H113" s="86"/>
      <c r="I113" s="174"/>
      <c r="J113" s="87"/>
      <c r="K113" s="174"/>
      <c r="L113" s="87"/>
    </row>
    <row r="114" spans="2:12" ht="12" customHeight="1">
      <c r="B114" s="86"/>
      <c r="C114" s="87"/>
      <c r="D114" s="87"/>
      <c r="E114" s="87"/>
      <c r="F114" s="87"/>
      <c r="G114" s="178"/>
      <c r="H114" s="86"/>
      <c r="I114" s="87"/>
      <c r="J114" s="87"/>
      <c r="K114" s="87"/>
      <c r="L114" s="87"/>
    </row>
    <row r="115" spans="2:12" ht="12" customHeight="1">
      <c r="B115" s="86"/>
      <c r="C115" s="87"/>
      <c r="D115" s="87"/>
      <c r="E115" s="87"/>
      <c r="F115" s="87"/>
      <c r="G115" s="178"/>
      <c r="H115" s="86"/>
      <c r="I115" s="87"/>
      <c r="J115" s="87"/>
      <c r="K115" s="87"/>
      <c r="L115" s="87"/>
    </row>
    <row r="116" spans="2:12" ht="12" customHeight="1">
      <c r="B116" s="86"/>
      <c r="C116" s="87"/>
      <c r="D116" s="87"/>
      <c r="E116" s="87"/>
      <c r="F116" s="87"/>
      <c r="G116" s="178"/>
      <c r="H116" s="86"/>
      <c r="I116" s="87"/>
      <c r="J116" s="87"/>
      <c r="K116" s="87"/>
      <c r="L116" s="87"/>
    </row>
    <row r="117" spans="2:12" ht="12" customHeight="1">
      <c r="B117" s="86"/>
      <c r="C117" s="174"/>
      <c r="D117" s="87"/>
      <c r="E117" s="87"/>
      <c r="F117" s="87"/>
      <c r="G117" s="178"/>
      <c r="H117" s="86"/>
      <c r="I117" s="174"/>
      <c r="J117" s="87"/>
      <c r="K117" s="87"/>
      <c r="L117" s="87"/>
    </row>
    <row r="118" spans="2:12" ht="12" customHeight="1">
      <c r="B118" s="86"/>
      <c r="C118" s="307"/>
      <c r="D118" s="308"/>
      <c r="E118" s="308"/>
      <c r="F118" s="308"/>
      <c r="G118" s="178"/>
      <c r="H118" s="86"/>
      <c r="I118" s="307"/>
      <c r="J118" s="308"/>
      <c r="K118" s="308"/>
      <c r="L118" s="308"/>
    </row>
    <row r="119" spans="2:12" ht="12" customHeight="1">
      <c r="B119" s="86"/>
      <c r="C119" s="174"/>
      <c r="D119" s="87"/>
      <c r="E119" s="174"/>
      <c r="F119" s="87"/>
      <c r="G119" s="38"/>
      <c r="H119" s="86"/>
      <c r="I119" s="174"/>
      <c r="J119" s="87"/>
      <c r="K119" s="174"/>
      <c r="L119" s="87"/>
    </row>
    <row r="120" spans="2:12" ht="12" customHeight="1">
      <c r="B120" s="86"/>
      <c r="C120" s="87"/>
      <c r="D120" s="87"/>
      <c r="E120" s="87"/>
      <c r="F120" s="87"/>
      <c r="G120" s="178"/>
      <c r="H120" s="86"/>
      <c r="I120" s="87"/>
      <c r="J120" s="87"/>
      <c r="K120" s="87"/>
      <c r="L120" s="87"/>
    </row>
    <row r="136" spans="3:4" ht="12" customHeight="1">
      <c r="C136" s="20"/>
      <c r="D136" s="20"/>
    </row>
    <row r="137" spans="3:4" ht="12" customHeight="1">
      <c r="C137" s="20"/>
      <c r="D137" s="20"/>
    </row>
    <row r="172" ht="12" customHeight="1">
      <c r="G172" s="17"/>
    </row>
    <row r="173" ht="12" customHeight="1">
      <c r="G173" s="17"/>
    </row>
  </sheetData>
  <mergeCells count="30">
    <mergeCell ref="I106:L106"/>
    <mergeCell ref="I118:L118"/>
    <mergeCell ref="C9:F9"/>
    <mergeCell ref="C106:F106"/>
    <mergeCell ref="C118:F118"/>
    <mergeCell ref="I10:L10"/>
    <mergeCell ref="I22:L22"/>
    <mergeCell ref="I34:L34"/>
    <mergeCell ref="I46:L46"/>
    <mergeCell ref="C46:F46"/>
    <mergeCell ref="I82:L82"/>
    <mergeCell ref="I105:L105"/>
    <mergeCell ref="I94:L94"/>
    <mergeCell ref="I93:L93"/>
    <mergeCell ref="C58:F58"/>
    <mergeCell ref="C70:F70"/>
    <mergeCell ref="C82:F82"/>
    <mergeCell ref="C94:F94"/>
    <mergeCell ref="C10:F10"/>
    <mergeCell ref="C22:F22"/>
    <mergeCell ref="C34:F34"/>
    <mergeCell ref="I21:L21"/>
    <mergeCell ref="I33:L33"/>
    <mergeCell ref="I69:L69"/>
    <mergeCell ref="I81:L81"/>
    <mergeCell ref="I58:L58"/>
    <mergeCell ref="I9:L9"/>
    <mergeCell ref="I45:L45"/>
    <mergeCell ref="I57:L57"/>
    <mergeCell ref="I70:L70"/>
  </mergeCells>
  <printOptions/>
  <pageMargins left="0" right="0" top="0.3937007874015748" bottom="0" header="0" footer="0"/>
  <pageSetup horizontalDpi="360" verticalDpi="360" orientation="landscape" paperSize="9" r:id="rId1"/>
  <ignoredErrors>
    <ignoredError sqref="E37:F37 E49:F49 E61:F61 E53 E73:F73 M88:T65536 A1:A65536 H121:L65536 B121:F65536 C1 E1:L1 E41 H73:L73 F17 E25:F25 E13:F13 F65 U1:IV65536 B1:B8 E65 D1:D5 F5 G121:G65536 B73:D73 E5 E17 F29 C17 F41 D31 F53 B61:B68 D61:D65 C61:C62 C65 C3:C5 F3 B13:B20 D13:D17 C13:C14 C32 B25:B32 E29 C25:C29 D25:D29 C37:C41 F39 B37:B44 D37:D41 C49:C53 B49:B56 D49:D53 G13:G64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B1:IR182"/>
  <sheetViews>
    <sheetView showGridLines="0" showRowColHeaders="0" zoomScaleSheetLayoutView="102" workbookViewId="0" topLeftCell="A1">
      <pane xSplit="12" ySplit="3" topLeftCell="M4" activePane="bottomRight" state="frozen"/>
      <selection pane="topLeft" activeCell="A1" sqref="A1"/>
      <selection pane="topRight" activeCell="M1" sqref="M1"/>
      <selection pane="bottomLeft" activeCell="A4" sqref="A4"/>
      <selection pane="bottomRight" activeCell="A108" sqref="A108"/>
    </sheetView>
  </sheetViews>
  <sheetFormatPr defaultColWidth="9.00390625" defaultRowHeight="13.5"/>
  <cols>
    <col min="1" max="1" width="1.625" style="2" customWidth="1"/>
    <col min="2" max="2" width="20.625" style="2" customWidth="1"/>
    <col min="3" max="3" width="4.625" style="2" customWidth="1"/>
    <col min="4" max="7" width="3.75390625" style="2" customWidth="1"/>
    <col min="8" max="8" width="3.125" style="2" customWidth="1"/>
    <col min="9" max="9" width="1.00390625" style="2" customWidth="1"/>
    <col min="10" max="10" width="3.625" style="2" customWidth="1"/>
    <col min="11" max="11" width="1.00390625" style="2" customWidth="1"/>
    <col min="12" max="12" width="0.875" style="2" customWidth="1"/>
    <col min="13" max="13" width="3.125" style="2" customWidth="1"/>
    <col min="14" max="14" width="2.125" style="2" customWidth="1"/>
    <col min="15" max="15" width="0.37109375" style="4" customWidth="1"/>
    <col min="16" max="16" width="3.125" style="2" customWidth="1"/>
    <col min="17" max="17" width="2.125" style="2" customWidth="1"/>
    <col min="18" max="18" width="0.37109375" style="4" customWidth="1"/>
    <col min="19" max="19" width="3.125" style="2" customWidth="1"/>
    <col min="20" max="20" width="2.125" style="2" customWidth="1"/>
    <col min="21" max="21" width="0.37109375" style="4" customWidth="1"/>
    <col min="22" max="22" width="3.125" style="2" customWidth="1"/>
    <col min="23" max="23" width="2.125" style="2" customWidth="1"/>
    <col min="24" max="24" width="0.37109375" style="4" customWidth="1"/>
    <col min="25" max="25" width="3.125" style="2" customWidth="1"/>
    <col min="26" max="26" width="2.125" style="2" customWidth="1"/>
    <col min="27" max="27" width="0.37109375" style="4" customWidth="1"/>
    <col min="28" max="28" width="3.125" style="2" customWidth="1"/>
    <col min="29" max="29" width="2.125" style="2" customWidth="1"/>
    <col min="30" max="30" width="0.37109375" style="4" customWidth="1"/>
    <col min="31" max="31" width="3.125" style="2" customWidth="1"/>
    <col min="32" max="32" width="2.125" style="2" customWidth="1"/>
    <col min="33" max="33" width="0.37109375" style="4" customWidth="1"/>
    <col min="34" max="34" width="3.125" style="2" customWidth="1"/>
    <col min="35" max="35" width="2.125" style="2" customWidth="1"/>
    <col min="36" max="36" width="0.37109375" style="4" customWidth="1"/>
    <col min="37" max="37" width="3.125" style="2" customWidth="1"/>
    <col min="38" max="38" width="2.125" style="2" customWidth="1"/>
    <col min="39" max="39" width="0.37109375" style="4" customWidth="1"/>
    <col min="40" max="40" width="3.125" style="2" customWidth="1"/>
    <col min="41" max="41" width="2.125" style="2" customWidth="1"/>
    <col min="42" max="42" width="0.37109375" style="2" customWidth="1"/>
    <col min="43" max="43" width="3.125" style="2" customWidth="1"/>
    <col min="44" max="44" width="2.125" style="2" customWidth="1"/>
    <col min="45" max="45" width="0.37109375" style="2" customWidth="1"/>
    <col min="46" max="46" width="3.125" style="2" customWidth="1"/>
    <col min="47" max="47" width="2.125" style="2" customWidth="1"/>
    <col min="48" max="48" width="0.37109375" style="2" customWidth="1"/>
    <col min="49" max="49" width="3.125" style="2" customWidth="1"/>
    <col min="50" max="50" width="2.125" style="2" customWidth="1"/>
    <col min="51" max="51" width="0.37109375" style="2" customWidth="1"/>
    <col min="52" max="52" width="3.125" style="4" customWidth="1"/>
    <col min="53" max="53" width="2.125" style="4" customWidth="1"/>
    <col min="54" max="54" width="0.37109375" style="4" customWidth="1"/>
    <col min="55" max="55" width="3.125" style="4" customWidth="1"/>
    <col min="56" max="56" width="2.125" style="4" customWidth="1"/>
    <col min="57" max="57" width="0.37109375" style="2" customWidth="1"/>
    <col min="58" max="58" width="3.125" style="2" customWidth="1"/>
    <col min="59" max="59" width="2.125" style="2" customWidth="1"/>
    <col min="60" max="60" width="0.37109375" style="2" customWidth="1"/>
    <col min="61" max="61" width="3.125" style="2" customWidth="1"/>
    <col min="62" max="62" width="2.125" style="2" customWidth="1"/>
    <col min="63" max="63" width="0.37109375" style="2" customWidth="1"/>
    <col min="64" max="64" width="3.125" style="2" customWidth="1"/>
    <col min="65" max="65" width="2.125" style="2" customWidth="1"/>
    <col min="66" max="66" width="0.37109375" style="2" customWidth="1"/>
    <col min="67" max="67" width="3.125" style="2" customWidth="1"/>
    <col min="68" max="68" width="2.125" style="2" customWidth="1"/>
    <col min="69" max="69" width="0.37109375" style="2" customWidth="1"/>
    <col min="70" max="70" width="3.125" style="2" customWidth="1"/>
    <col min="71" max="71" width="2.125" style="2" customWidth="1"/>
    <col min="72" max="72" width="0.37109375" style="2" customWidth="1"/>
    <col min="73" max="73" width="3.125" style="2" customWidth="1"/>
    <col min="74" max="74" width="2.125" style="2" customWidth="1"/>
    <col min="75" max="76" width="3.125" style="2" customWidth="1"/>
    <col min="77" max="77" width="2.125" style="2" customWidth="1"/>
    <col min="78" max="79" width="3.125" style="2" customWidth="1"/>
    <col min="80" max="80" width="2.125" style="2" customWidth="1"/>
    <col min="81" max="81" width="0.37109375" style="2" customWidth="1"/>
    <col min="82" max="82" width="3.125" style="2" customWidth="1"/>
    <col min="83" max="83" width="2.125" style="2" customWidth="1"/>
    <col min="84" max="93" width="2.75390625" style="2" customWidth="1"/>
    <col min="94" max="96" width="3.75390625" style="2" customWidth="1"/>
    <col min="97" max="157" width="9.00390625" style="2" customWidth="1"/>
    <col min="158" max="164" width="9.00390625" style="299" customWidth="1"/>
  </cols>
  <sheetData>
    <row r="1" spans="19:50" ht="13.5" customHeight="1"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</row>
    <row r="2" spans="2:252" s="6" customFormat="1" ht="96.75" customHeight="1">
      <c r="B2" s="2"/>
      <c r="C2" s="162"/>
      <c r="D2" s="162"/>
      <c r="E2" s="3"/>
      <c r="F2" s="3"/>
      <c r="G2" s="3"/>
      <c r="H2" s="2"/>
      <c r="I2" s="2"/>
      <c r="J2" s="3"/>
      <c r="K2" s="3"/>
      <c r="L2" s="3"/>
      <c r="M2" s="316" t="str">
        <f>Fixtures!C3</f>
        <v>Barnes</v>
      </c>
      <c r="N2" s="317"/>
      <c r="O2" s="92"/>
      <c r="P2" s="316" t="str">
        <f>Fixtures!C4</f>
        <v>Harrow St. Mary's</v>
      </c>
      <c r="Q2" s="320"/>
      <c r="R2" s="93"/>
      <c r="S2" s="312" t="str">
        <f>Fixtures!C5</f>
        <v>Hampton Wick</v>
      </c>
      <c r="T2" s="323"/>
      <c r="U2" s="94"/>
      <c r="V2" s="312" t="str">
        <f>Fixtures!C6</f>
        <v>Northwood</v>
      </c>
      <c r="W2" s="313"/>
      <c r="X2" s="94"/>
      <c r="Y2" s="312" t="str">
        <f>Fixtures!C7</f>
        <v>Highgate</v>
      </c>
      <c r="Z2" s="313"/>
      <c r="AA2" s="94"/>
      <c r="AB2" s="312" t="str">
        <f>Fixtures!C8</f>
        <v>South Hampstead</v>
      </c>
      <c r="AC2" s="313"/>
      <c r="AD2" s="94"/>
      <c r="AE2" s="312" t="str">
        <f>Fixtures!C10</f>
        <v>Teddington</v>
      </c>
      <c r="AF2" s="313"/>
      <c r="AG2" s="95"/>
      <c r="AH2" s="312" t="str">
        <f>Fixtures!C11</f>
        <v>Old Manorians</v>
      </c>
      <c r="AI2" s="313"/>
      <c r="AJ2" s="94"/>
      <c r="AK2" s="312" t="str">
        <f>Fixtures!C12</f>
        <v>Ealing Wanderers</v>
      </c>
      <c r="AL2" s="313"/>
      <c r="AM2" s="95"/>
      <c r="AN2" s="312" t="str">
        <f>Fixtures!C13</f>
        <v>Northfields</v>
      </c>
      <c r="AO2" s="313"/>
      <c r="AP2" s="95"/>
      <c r="AQ2" s="312" t="str">
        <f>Fixtures!C15</f>
        <v>Harrow Weald</v>
      </c>
      <c r="AR2" s="313"/>
      <c r="AS2" s="95"/>
      <c r="AT2" s="312" t="str">
        <f>Fixtures!C16</f>
        <v>Hampton Wick</v>
      </c>
      <c r="AU2" s="313"/>
      <c r="AV2" s="95"/>
      <c r="AW2" s="312" t="str">
        <f>Fixtures!C17</f>
        <v>Shepperton</v>
      </c>
      <c r="AX2" s="313"/>
      <c r="AY2" s="95"/>
      <c r="AZ2" s="312" t="str">
        <f>Fixtures!C18</f>
        <v>Rotten Livers</v>
      </c>
      <c r="BA2" s="313"/>
      <c r="BB2" s="95"/>
      <c r="BC2" s="312" t="s">
        <v>267</v>
      </c>
      <c r="BD2" s="313"/>
      <c r="BE2" s="95"/>
      <c r="BF2" s="312" t="s">
        <v>268</v>
      </c>
      <c r="BG2" s="313"/>
      <c r="BH2" s="95"/>
      <c r="BI2" s="312" t="str">
        <f>Fixtures!C21</f>
        <v>Hampstead</v>
      </c>
      <c r="BJ2" s="313"/>
      <c r="BK2" s="95"/>
      <c r="BL2" s="312" t="str">
        <f>Fixtures!C22</f>
        <v>Twenty20 Big Bash</v>
      </c>
      <c r="BM2" s="313"/>
      <c r="BN2" s="95"/>
      <c r="BO2" s="296" t="e">
        <f>Fixtures!#REF!</f>
        <v>#REF!</v>
      </c>
      <c r="BP2" s="297"/>
      <c r="BQ2" s="95"/>
      <c r="BR2" s="296" t="e">
        <f>Fixtures!#REF!</f>
        <v>#REF!</v>
      </c>
      <c r="BS2" s="297"/>
      <c r="BT2" s="95"/>
      <c r="BU2" s="296" t="e">
        <f>Fixtures!#REF!</f>
        <v>#REF!</v>
      </c>
      <c r="BV2" s="297"/>
      <c r="BW2" s="95"/>
      <c r="BX2" s="296" t="e">
        <f>Fixtures!#REF!</f>
        <v>#REF!</v>
      </c>
      <c r="BY2" s="297"/>
      <c r="BZ2" s="95"/>
      <c r="CA2" s="296" t="e">
        <f>Fixtures!#REF!</f>
        <v>#REF!</v>
      </c>
      <c r="CB2" s="297"/>
      <c r="CC2" s="95"/>
      <c r="CD2" s="296" t="e">
        <f>Fixtures!#REF!</f>
        <v>#REF!</v>
      </c>
      <c r="CE2" s="297"/>
      <c r="CF2" s="91"/>
      <c r="FB2" s="183"/>
      <c r="FC2" s="183"/>
      <c r="FD2" s="183"/>
      <c r="FE2" s="183"/>
      <c r="FF2" s="183"/>
      <c r="FG2" s="183"/>
      <c r="FH2" s="183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 s="183"/>
      <c r="IK2" s="183"/>
      <c r="IL2" s="183"/>
      <c r="IM2" s="183"/>
      <c r="IN2" s="183"/>
      <c r="IO2" s="183"/>
      <c r="IP2" s="183"/>
      <c r="IQ2" s="183"/>
      <c r="IR2" s="183"/>
    </row>
    <row r="3" spans="2:252" s="6" customFormat="1" ht="13.5">
      <c r="B3" s="161" t="s">
        <v>0</v>
      </c>
      <c r="C3" s="165"/>
      <c r="D3" s="165" t="s">
        <v>66</v>
      </c>
      <c r="E3" s="154" t="s">
        <v>67</v>
      </c>
      <c r="F3" s="154" t="s">
        <v>61</v>
      </c>
      <c r="G3" s="154" t="s">
        <v>1</v>
      </c>
      <c r="H3" s="166" t="s">
        <v>68</v>
      </c>
      <c r="I3" s="167"/>
      <c r="J3" s="166" t="s">
        <v>77</v>
      </c>
      <c r="K3" s="167"/>
      <c r="L3" s="3"/>
      <c r="M3" s="318"/>
      <c r="N3" s="319"/>
      <c r="O3" s="96"/>
      <c r="P3" s="321"/>
      <c r="Q3" s="322"/>
      <c r="R3" s="96"/>
      <c r="S3" s="324"/>
      <c r="T3" s="295"/>
      <c r="U3" s="97"/>
      <c r="V3" s="314"/>
      <c r="W3" s="315"/>
      <c r="X3" s="97"/>
      <c r="Y3" s="314"/>
      <c r="Z3" s="315"/>
      <c r="AA3" s="97"/>
      <c r="AB3" s="314"/>
      <c r="AC3" s="315"/>
      <c r="AD3" s="97"/>
      <c r="AE3" s="314"/>
      <c r="AF3" s="315"/>
      <c r="AG3" s="98"/>
      <c r="AH3" s="314"/>
      <c r="AI3" s="315"/>
      <c r="AJ3" s="97"/>
      <c r="AK3" s="314"/>
      <c r="AL3" s="315"/>
      <c r="AM3" s="98"/>
      <c r="AN3" s="314"/>
      <c r="AO3" s="315"/>
      <c r="AP3" s="98"/>
      <c r="AQ3" s="314"/>
      <c r="AR3" s="315"/>
      <c r="AS3" s="98"/>
      <c r="AT3" s="314"/>
      <c r="AU3" s="315"/>
      <c r="AV3" s="98"/>
      <c r="AW3" s="314"/>
      <c r="AX3" s="315"/>
      <c r="AY3" s="98"/>
      <c r="AZ3" s="314"/>
      <c r="BA3" s="315"/>
      <c r="BB3" s="98"/>
      <c r="BC3" s="314"/>
      <c r="BD3" s="315"/>
      <c r="BE3" s="98"/>
      <c r="BF3" s="314"/>
      <c r="BG3" s="315"/>
      <c r="BH3" s="98"/>
      <c r="BI3" s="314"/>
      <c r="BJ3" s="315"/>
      <c r="BK3" s="98"/>
      <c r="BL3" s="314"/>
      <c r="BM3" s="315"/>
      <c r="BN3" s="98"/>
      <c r="BO3" s="298"/>
      <c r="BP3" s="297"/>
      <c r="BQ3" s="98"/>
      <c r="BR3" s="298"/>
      <c r="BS3" s="297"/>
      <c r="BT3" s="98"/>
      <c r="BU3" s="298"/>
      <c r="BV3" s="297"/>
      <c r="BW3" s="98"/>
      <c r="BX3" s="298"/>
      <c r="BY3" s="297"/>
      <c r="BZ3" s="98"/>
      <c r="CA3" s="298"/>
      <c r="CB3" s="297"/>
      <c r="CC3" s="98"/>
      <c r="CD3" s="298"/>
      <c r="CE3" s="297"/>
      <c r="CF3" s="91"/>
      <c r="FB3" s="183"/>
      <c r="FC3" s="183"/>
      <c r="FD3" s="183"/>
      <c r="FE3" s="183"/>
      <c r="FF3" s="183"/>
      <c r="FG3" s="183"/>
      <c r="FH3" s="18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 s="183"/>
      <c r="IK3" s="183"/>
      <c r="IL3" s="183"/>
      <c r="IM3" s="183"/>
      <c r="IN3" s="183"/>
      <c r="IO3" s="183"/>
      <c r="IP3" s="183"/>
      <c r="IQ3" s="183"/>
      <c r="IR3" s="183"/>
    </row>
    <row r="4" spans="2:252" s="6" customFormat="1" ht="13.5" customHeight="1">
      <c r="B4" s="75" t="s">
        <v>181</v>
      </c>
      <c r="C4" s="163" t="s">
        <v>88</v>
      </c>
      <c r="D4" s="129">
        <f aca="true" t="shared" si="0" ref="D4:D10">COUNTA(M4,P4,S4,V4,Y4,AB4,AE4,AH4,AK4,AN4,AQ4,AT4,AW4,AZ4,BC4,BF4,BI4,BL4,BO4,BR4,BU4,BX4,CA4,CD4)</f>
        <v>13</v>
      </c>
      <c r="E4" s="129">
        <f aca="true" t="shared" si="1" ref="E4:E10">IF(COUNT(M4,P4,S4,V4,Y4,AB4,AE4,AH4,AK4,AN4,AQ4,AT4,AW4,AZ4,BC4,BF4,BI4,BL4,BO4,BR4,BU4,BX4,CA4,CD4)=0,"-",COUNT(M4,P4,S4,V4,Y4,AB4,AE4,AH4,AK4,AN4,AQ4,AT4,AW4,AZ4,BC4,BF4,BI4,BL4,BO4,BR4,BU4,BX4,CA4,CD4))</f>
        <v>12</v>
      </c>
      <c r="F4" s="129">
        <f aca="true" t="shared" si="2" ref="F4:F10">IF(E4="-","-",COUNTA(N4,Q4,T4,W4,Z4,AC4,AF4,AI4,AL4,AO4,AR4,AU4,AX4,BA4,BD4,BG4,BJ4,BM4,BP4,BS4,BV4,BY4,CB4,CE4))</f>
        <v>5</v>
      </c>
      <c r="G4" s="129">
        <f aca="true" t="shared" si="3" ref="G4:G10">IF(E4="-","-",SUM(M4:CE4))</f>
        <v>528</v>
      </c>
      <c r="H4" s="126">
        <f>IF(E4="-","-",MAX(M4:CT4))</f>
        <v>84</v>
      </c>
      <c r="I4" s="129" t="s">
        <v>52</v>
      </c>
      <c r="J4" s="300">
        <f aca="true" t="shared" si="4" ref="J4:J10">IF(E4="-","-",IF(E4-F4=0,G4,G4/(E4-F4)))</f>
        <v>75.42857142857143</v>
      </c>
      <c r="K4" s="129">
        <f aca="true" t="shared" si="5" ref="K4:K10">IF(E4=0,"",IF(E4-F4=0,"*",""))</f>
      </c>
      <c r="L4" s="2"/>
      <c r="M4" s="149"/>
      <c r="N4" s="55"/>
      <c r="O4" s="99"/>
      <c r="P4" s="149">
        <v>70</v>
      </c>
      <c r="Q4" s="55"/>
      <c r="R4" s="100"/>
      <c r="S4" s="149"/>
      <c r="T4" s="55"/>
      <c r="U4" s="101"/>
      <c r="V4" s="149">
        <v>80</v>
      </c>
      <c r="W4" s="55"/>
      <c r="X4" s="102"/>
      <c r="Y4" s="149">
        <v>2</v>
      </c>
      <c r="Z4" s="55"/>
      <c r="AA4" s="102"/>
      <c r="AB4" s="149" t="s">
        <v>51</v>
      </c>
      <c r="AC4" s="55"/>
      <c r="AD4" s="102"/>
      <c r="AE4" s="149">
        <v>19</v>
      </c>
      <c r="AF4" s="55"/>
      <c r="AG4" s="187"/>
      <c r="AH4" s="149">
        <v>5</v>
      </c>
      <c r="AI4" s="55"/>
      <c r="AJ4" s="101"/>
      <c r="AK4" s="149">
        <v>78</v>
      </c>
      <c r="AL4" s="55" t="s">
        <v>45</v>
      </c>
      <c r="AM4" s="187"/>
      <c r="AN4" s="149">
        <v>84</v>
      </c>
      <c r="AO4" s="55" t="s">
        <v>45</v>
      </c>
      <c r="AP4" s="187"/>
      <c r="AQ4" s="149">
        <v>6</v>
      </c>
      <c r="AR4" s="55" t="s">
        <v>45</v>
      </c>
      <c r="AS4" s="187"/>
      <c r="AT4" s="149"/>
      <c r="AU4" s="55"/>
      <c r="AV4" s="187"/>
      <c r="AW4" s="149">
        <v>2</v>
      </c>
      <c r="AX4" s="55"/>
      <c r="AY4" s="187"/>
      <c r="AZ4" s="149"/>
      <c r="BA4" s="55"/>
      <c r="BB4" s="187"/>
      <c r="BC4" s="149">
        <v>36</v>
      </c>
      <c r="BD4" s="55"/>
      <c r="BE4" s="187"/>
      <c r="BF4" s="149">
        <v>67</v>
      </c>
      <c r="BG4" s="55" t="s">
        <v>45</v>
      </c>
      <c r="BH4" s="187"/>
      <c r="BI4" s="149"/>
      <c r="BJ4" s="55"/>
      <c r="BK4" s="187"/>
      <c r="BL4" s="149">
        <v>79</v>
      </c>
      <c r="BM4" s="55" t="s">
        <v>45</v>
      </c>
      <c r="BN4" s="187"/>
      <c r="BO4" s="185"/>
      <c r="BP4" s="186"/>
      <c r="BQ4" s="103"/>
      <c r="BR4" s="104"/>
      <c r="BS4" s="142"/>
      <c r="BT4" s="103"/>
      <c r="BU4" s="104"/>
      <c r="BV4" s="142"/>
      <c r="BW4" s="103"/>
      <c r="BX4" s="142"/>
      <c r="BY4" s="103"/>
      <c r="BZ4" s="142"/>
      <c r="CA4" s="104"/>
      <c r="CB4" s="103"/>
      <c r="CC4" s="103"/>
      <c r="CD4" s="104"/>
      <c r="CE4" s="103"/>
      <c r="CF4" s="90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99"/>
      <c r="FC4" s="299"/>
      <c r="FD4" s="299"/>
      <c r="FE4" s="299"/>
      <c r="FF4" s="299"/>
      <c r="FG4" s="299"/>
      <c r="FH4" s="299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 s="184"/>
      <c r="IK4" s="184"/>
      <c r="IL4" s="184"/>
      <c r="IM4" s="184"/>
      <c r="IN4" s="184"/>
      <c r="IO4" s="184"/>
      <c r="IP4" s="184"/>
      <c r="IQ4" s="184"/>
      <c r="IR4" s="184"/>
    </row>
    <row r="5" spans="2:84" ht="13.5" customHeight="1">
      <c r="B5" s="75" t="s">
        <v>44</v>
      </c>
      <c r="C5" s="163" t="s">
        <v>89</v>
      </c>
      <c r="D5" s="129">
        <f t="shared" si="0"/>
        <v>18</v>
      </c>
      <c r="E5" s="129">
        <f t="shared" si="1"/>
        <v>18</v>
      </c>
      <c r="F5" s="129">
        <f t="shared" si="2"/>
        <v>3</v>
      </c>
      <c r="G5" s="129">
        <f t="shared" si="3"/>
        <v>647</v>
      </c>
      <c r="H5" s="126">
        <f aca="true" t="shared" si="6" ref="H5:H10">IF(E5="-","-",MAX(M5:CE5))</f>
        <v>140</v>
      </c>
      <c r="I5" s="129" t="s">
        <v>52</v>
      </c>
      <c r="J5" s="300">
        <f t="shared" si="4"/>
        <v>43.13333333333333</v>
      </c>
      <c r="K5" s="129">
        <f t="shared" si="5"/>
      </c>
      <c r="M5" s="149">
        <v>40</v>
      </c>
      <c r="N5" s="55"/>
      <c r="O5" s="99"/>
      <c r="P5" s="149">
        <v>0</v>
      </c>
      <c r="Q5" s="55"/>
      <c r="R5" s="100"/>
      <c r="S5" s="149">
        <v>8</v>
      </c>
      <c r="T5" s="55"/>
      <c r="U5" s="101"/>
      <c r="V5" s="149">
        <v>56</v>
      </c>
      <c r="W5" s="55"/>
      <c r="X5" s="102"/>
      <c r="Y5" s="149">
        <v>28</v>
      </c>
      <c r="Z5" s="55"/>
      <c r="AA5" s="102"/>
      <c r="AB5" s="149">
        <v>4</v>
      </c>
      <c r="AC5" s="55" t="s">
        <v>45</v>
      </c>
      <c r="AD5" s="102"/>
      <c r="AE5" s="149">
        <v>74</v>
      </c>
      <c r="AF5" s="55"/>
      <c r="AG5" s="187"/>
      <c r="AH5" s="149">
        <v>1</v>
      </c>
      <c r="AI5" s="55"/>
      <c r="AJ5" s="101"/>
      <c r="AK5" s="149">
        <v>0</v>
      </c>
      <c r="AL5" s="55"/>
      <c r="AM5" s="187"/>
      <c r="AN5" s="149">
        <v>0</v>
      </c>
      <c r="AO5" s="55"/>
      <c r="AP5" s="187"/>
      <c r="AQ5" s="149">
        <v>83</v>
      </c>
      <c r="AR5" s="55"/>
      <c r="AS5" s="187"/>
      <c r="AT5" s="149">
        <v>79</v>
      </c>
      <c r="AU5" s="55"/>
      <c r="AV5" s="187"/>
      <c r="AW5" s="149">
        <v>48</v>
      </c>
      <c r="AX5" s="55"/>
      <c r="AY5" s="187"/>
      <c r="AZ5" s="149">
        <v>17</v>
      </c>
      <c r="BA5" s="55"/>
      <c r="BB5" s="187"/>
      <c r="BC5" s="149">
        <v>140</v>
      </c>
      <c r="BD5" s="55" t="s">
        <v>45</v>
      </c>
      <c r="BE5" s="187"/>
      <c r="BF5" s="149">
        <v>39</v>
      </c>
      <c r="BG5" s="55"/>
      <c r="BH5" s="187"/>
      <c r="BI5" s="149">
        <v>15</v>
      </c>
      <c r="BJ5" s="55"/>
      <c r="BK5" s="187"/>
      <c r="BL5" s="149">
        <v>15</v>
      </c>
      <c r="BM5" s="55" t="s">
        <v>45</v>
      </c>
      <c r="BN5" s="187"/>
      <c r="BO5" s="185"/>
      <c r="BP5" s="186"/>
      <c r="BQ5" s="103"/>
      <c r="BR5" s="104"/>
      <c r="BS5" s="142"/>
      <c r="BT5" s="103"/>
      <c r="BU5" s="104"/>
      <c r="BV5" s="142"/>
      <c r="BW5" s="103"/>
      <c r="BX5" s="142"/>
      <c r="BY5" s="103"/>
      <c r="BZ5" s="142"/>
      <c r="CA5" s="104"/>
      <c r="CB5" s="103"/>
      <c r="CC5" s="103"/>
      <c r="CD5" s="104"/>
      <c r="CE5" s="103"/>
      <c r="CF5" s="90"/>
    </row>
    <row r="6" spans="2:84" ht="13.5" customHeight="1">
      <c r="B6" s="75" t="s">
        <v>261</v>
      </c>
      <c r="C6" s="164" t="s">
        <v>177</v>
      </c>
      <c r="D6" s="129">
        <f t="shared" si="0"/>
        <v>12</v>
      </c>
      <c r="E6" s="129">
        <f t="shared" si="1"/>
        <v>8</v>
      </c>
      <c r="F6" s="129">
        <f t="shared" si="2"/>
        <v>0</v>
      </c>
      <c r="G6" s="129">
        <f t="shared" si="3"/>
        <v>282</v>
      </c>
      <c r="H6" s="126">
        <f t="shared" si="6"/>
        <v>131</v>
      </c>
      <c r="I6" s="129"/>
      <c r="J6" s="300">
        <f t="shared" si="4"/>
        <v>35.25</v>
      </c>
      <c r="K6" s="129">
        <f t="shared" si="5"/>
      </c>
      <c r="M6" s="149">
        <v>30</v>
      </c>
      <c r="N6" s="55"/>
      <c r="O6" s="99"/>
      <c r="P6" s="149"/>
      <c r="Q6" s="55"/>
      <c r="R6" s="100"/>
      <c r="S6" s="149"/>
      <c r="T6" s="55"/>
      <c r="U6" s="101"/>
      <c r="V6" s="149" t="s">
        <v>51</v>
      </c>
      <c r="W6" s="55"/>
      <c r="X6" s="101"/>
      <c r="Y6" s="149">
        <v>41</v>
      </c>
      <c r="Z6" s="55"/>
      <c r="AA6" s="101"/>
      <c r="AB6" s="149" t="s">
        <v>51</v>
      </c>
      <c r="AC6" s="55"/>
      <c r="AD6" s="101"/>
      <c r="AE6" s="149">
        <v>14</v>
      </c>
      <c r="AF6" s="55"/>
      <c r="AG6" s="141"/>
      <c r="AH6" s="149" t="s">
        <v>51</v>
      </c>
      <c r="AI6" s="55"/>
      <c r="AJ6" s="101"/>
      <c r="AK6" s="149">
        <v>5</v>
      </c>
      <c r="AL6" s="55"/>
      <c r="AM6" s="187"/>
      <c r="AN6" s="149">
        <v>29</v>
      </c>
      <c r="AO6" s="55"/>
      <c r="AP6" s="187"/>
      <c r="AQ6" s="149">
        <v>131</v>
      </c>
      <c r="AR6" s="55"/>
      <c r="AS6" s="187"/>
      <c r="AT6" s="149">
        <v>24</v>
      </c>
      <c r="AU6" s="55"/>
      <c r="AV6" s="187"/>
      <c r="AW6" s="149"/>
      <c r="AX6" s="55"/>
      <c r="AY6" s="187"/>
      <c r="AZ6" s="149"/>
      <c r="BA6" s="55"/>
      <c r="BB6" s="187"/>
      <c r="BC6" s="149"/>
      <c r="BD6" s="55"/>
      <c r="BE6" s="187"/>
      <c r="BF6" s="149">
        <v>8</v>
      </c>
      <c r="BG6" s="55"/>
      <c r="BH6" s="187"/>
      <c r="BI6" s="149"/>
      <c r="BJ6" s="55"/>
      <c r="BK6" s="187"/>
      <c r="BL6" s="149" t="s">
        <v>51</v>
      </c>
      <c r="BM6" s="55"/>
      <c r="BN6" s="187"/>
      <c r="BO6" s="185"/>
      <c r="BP6" s="186"/>
      <c r="BQ6" s="103"/>
      <c r="BR6" s="104"/>
      <c r="BS6" s="142"/>
      <c r="BT6" s="103"/>
      <c r="BU6" s="104"/>
      <c r="BV6" s="142"/>
      <c r="BW6" s="103"/>
      <c r="BX6" s="142"/>
      <c r="BY6" s="103"/>
      <c r="BZ6" s="142"/>
      <c r="CA6" s="104"/>
      <c r="CB6" s="103"/>
      <c r="CC6" s="103"/>
      <c r="CD6" s="104"/>
      <c r="CE6" s="103"/>
      <c r="CF6" s="90"/>
    </row>
    <row r="7" spans="2:252" ht="13.5">
      <c r="B7" s="75" t="s">
        <v>46</v>
      </c>
      <c r="C7" s="164" t="s">
        <v>88</v>
      </c>
      <c r="D7" s="129">
        <f t="shared" si="0"/>
        <v>12</v>
      </c>
      <c r="E7" s="129">
        <f t="shared" si="1"/>
        <v>11</v>
      </c>
      <c r="F7" s="129">
        <f t="shared" si="2"/>
        <v>2</v>
      </c>
      <c r="G7" s="129">
        <f t="shared" si="3"/>
        <v>285</v>
      </c>
      <c r="H7" s="126">
        <f t="shared" si="6"/>
        <v>47</v>
      </c>
      <c r="I7" s="129"/>
      <c r="J7" s="300">
        <f t="shared" si="4"/>
        <v>31.666666666666668</v>
      </c>
      <c r="K7" s="129">
        <f t="shared" si="5"/>
      </c>
      <c r="M7" s="149">
        <v>45</v>
      </c>
      <c r="N7" s="55"/>
      <c r="O7" s="99"/>
      <c r="P7" s="149">
        <v>11</v>
      </c>
      <c r="Q7" s="55"/>
      <c r="R7" s="100"/>
      <c r="S7" s="149">
        <v>47</v>
      </c>
      <c r="T7" s="55"/>
      <c r="U7" s="101"/>
      <c r="V7" s="149">
        <v>41</v>
      </c>
      <c r="W7" s="55"/>
      <c r="X7" s="102"/>
      <c r="Y7" s="149"/>
      <c r="Z7" s="55"/>
      <c r="AA7" s="102"/>
      <c r="AB7" s="149"/>
      <c r="AC7" s="55"/>
      <c r="AD7" s="102"/>
      <c r="AE7" s="149">
        <v>31</v>
      </c>
      <c r="AF7" s="55"/>
      <c r="AG7" s="187"/>
      <c r="AH7" s="149">
        <v>10</v>
      </c>
      <c r="AI7" s="55"/>
      <c r="AJ7" s="101"/>
      <c r="AK7" s="149">
        <v>18</v>
      </c>
      <c r="AL7" s="55"/>
      <c r="AM7" s="187"/>
      <c r="AN7" s="149"/>
      <c r="AO7" s="55"/>
      <c r="AP7" s="187"/>
      <c r="AQ7" s="149"/>
      <c r="AR7" s="55"/>
      <c r="AS7" s="187"/>
      <c r="AT7" s="149"/>
      <c r="AU7" s="55"/>
      <c r="AV7" s="187"/>
      <c r="AW7" s="149">
        <v>31</v>
      </c>
      <c r="AX7" s="55"/>
      <c r="AY7" s="187"/>
      <c r="AZ7" s="149">
        <v>29</v>
      </c>
      <c r="BA7" s="55"/>
      <c r="BB7" s="187"/>
      <c r="BC7" s="149">
        <v>8</v>
      </c>
      <c r="BD7" s="55" t="s">
        <v>45</v>
      </c>
      <c r="BE7" s="187"/>
      <c r="BF7" s="149">
        <v>14</v>
      </c>
      <c r="BG7" s="55" t="s">
        <v>45</v>
      </c>
      <c r="BH7" s="187"/>
      <c r="BI7" s="149"/>
      <c r="BJ7" s="55"/>
      <c r="BK7" s="187"/>
      <c r="BL7" s="149" t="s">
        <v>51</v>
      </c>
      <c r="BM7" s="55"/>
      <c r="BN7" s="187"/>
      <c r="BO7" s="185"/>
      <c r="BP7" s="186"/>
      <c r="BQ7" s="103"/>
      <c r="BR7" s="104"/>
      <c r="BS7" s="142"/>
      <c r="BT7" s="103"/>
      <c r="BU7" s="104"/>
      <c r="BV7" s="142"/>
      <c r="BW7" s="103"/>
      <c r="BX7" s="142"/>
      <c r="BY7" s="103"/>
      <c r="BZ7" s="142"/>
      <c r="CA7" s="104"/>
      <c r="CB7" s="103"/>
      <c r="CC7" s="103"/>
      <c r="CD7" s="104"/>
      <c r="CE7" s="103"/>
      <c r="CF7" s="90"/>
      <c r="IJ7" s="183"/>
      <c r="IK7" s="183"/>
      <c r="IL7" s="183"/>
      <c r="IM7" s="183"/>
      <c r="IN7" s="183"/>
      <c r="IO7" s="183"/>
      <c r="IP7" s="183"/>
      <c r="IQ7" s="183"/>
      <c r="IR7" s="183"/>
    </row>
    <row r="8" spans="2:84" ht="13.5" customHeight="1">
      <c r="B8" s="75" t="s">
        <v>178</v>
      </c>
      <c r="C8" s="164" t="s">
        <v>177</v>
      </c>
      <c r="D8" s="129">
        <f t="shared" si="0"/>
        <v>15</v>
      </c>
      <c r="E8" s="129">
        <f t="shared" si="1"/>
        <v>12</v>
      </c>
      <c r="F8" s="129">
        <f t="shared" si="2"/>
        <v>1</v>
      </c>
      <c r="G8" s="129">
        <f t="shared" si="3"/>
        <v>301</v>
      </c>
      <c r="H8" s="126">
        <f t="shared" si="6"/>
        <v>85</v>
      </c>
      <c r="I8" s="129"/>
      <c r="J8" s="300">
        <f t="shared" si="4"/>
        <v>27.363636363636363</v>
      </c>
      <c r="K8" s="129">
        <f t="shared" si="5"/>
      </c>
      <c r="M8" s="149"/>
      <c r="N8" s="55"/>
      <c r="O8" s="99"/>
      <c r="P8" s="149">
        <v>41</v>
      </c>
      <c r="Q8" s="55" t="s">
        <v>45</v>
      </c>
      <c r="R8" s="100"/>
      <c r="S8" s="149">
        <v>4</v>
      </c>
      <c r="T8" s="55"/>
      <c r="U8" s="101"/>
      <c r="V8" s="149">
        <v>26</v>
      </c>
      <c r="W8" s="55"/>
      <c r="X8" s="101"/>
      <c r="Y8" s="149">
        <v>28</v>
      </c>
      <c r="Z8" s="55"/>
      <c r="AA8" s="101"/>
      <c r="AB8" s="149" t="s">
        <v>51</v>
      </c>
      <c r="AC8" s="55"/>
      <c r="AD8" s="101"/>
      <c r="AE8" s="149">
        <v>5</v>
      </c>
      <c r="AF8" s="55"/>
      <c r="AG8" s="141"/>
      <c r="AH8" s="149">
        <v>18</v>
      </c>
      <c r="AI8" s="55"/>
      <c r="AJ8" s="101"/>
      <c r="AK8" s="149">
        <v>3</v>
      </c>
      <c r="AL8" s="55"/>
      <c r="AM8" s="187"/>
      <c r="AN8" s="149"/>
      <c r="AO8" s="55"/>
      <c r="AP8" s="187"/>
      <c r="AQ8" s="149" t="s">
        <v>51</v>
      </c>
      <c r="AR8" s="55"/>
      <c r="AS8" s="187"/>
      <c r="AT8" s="149"/>
      <c r="AU8" s="55"/>
      <c r="AV8" s="187"/>
      <c r="AW8" s="149">
        <v>85</v>
      </c>
      <c r="AX8" s="55"/>
      <c r="AY8" s="187"/>
      <c r="AZ8" s="149">
        <v>11</v>
      </c>
      <c r="BA8" s="55"/>
      <c r="BB8" s="187"/>
      <c r="BC8" s="149">
        <v>40</v>
      </c>
      <c r="BD8" s="55"/>
      <c r="BE8" s="187"/>
      <c r="BF8" s="149">
        <v>31</v>
      </c>
      <c r="BG8" s="55"/>
      <c r="BH8" s="187"/>
      <c r="BI8" s="149">
        <v>9</v>
      </c>
      <c r="BJ8" s="55"/>
      <c r="BK8" s="187"/>
      <c r="BL8" s="149" t="s">
        <v>51</v>
      </c>
      <c r="BM8" s="55"/>
      <c r="BN8" s="187"/>
      <c r="BO8" s="185"/>
      <c r="BP8" s="186"/>
      <c r="BQ8" s="103"/>
      <c r="BR8" s="104"/>
      <c r="BS8" s="142"/>
      <c r="BT8" s="103"/>
      <c r="BU8" s="104"/>
      <c r="BV8" s="142"/>
      <c r="BW8" s="103"/>
      <c r="BX8" s="142"/>
      <c r="BY8" s="103"/>
      <c r="BZ8" s="142"/>
      <c r="CA8" s="104"/>
      <c r="CB8" s="103"/>
      <c r="CC8" s="103"/>
      <c r="CD8" s="104"/>
      <c r="CE8" s="103"/>
      <c r="CF8" s="90"/>
    </row>
    <row r="9" spans="2:252" ht="13.5">
      <c r="B9" s="128" t="s">
        <v>63</v>
      </c>
      <c r="C9" s="163" t="s">
        <v>89</v>
      </c>
      <c r="D9" s="129">
        <f t="shared" si="0"/>
        <v>12</v>
      </c>
      <c r="E9" s="129">
        <f t="shared" si="1"/>
        <v>7</v>
      </c>
      <c r="F9" s="129">
        <f t="shared" si="2"/>
        <v>1</v>
      </c>
      <c r="G9" s="129">
        <f t="shared" si="3"/>
        <v>42</v>
      </c>
      <c r="H9" s="126">
        <f t="shared" si="6"/>
        <v>12</v>
      </c>
      <c r="I9" s="129"/>
      <c r="J9" s="300">
        <f t="shared" si="4"/>
        <v>7</v>
      </c>
      <c r="K9" s="129">
        <f t="shared" si="5"/>
      </c>
      <c r="M9" s="149">
        <v>3</v>
      </c>
      <c r="N9" s="55"/>
      <c r="O9" s="99"/>
      <c r="P9" s="149">
        <v>0</v>
      </c>
      <c r="Q9" s="55"/>
      <c r="R9" s="100"/>
      <c r="S9" s="149">
        <v>12</v>
      </c>
      <c r="T9" s="55"/>
      <c r="U9" s="101"/>
      <c r="V9" s="149"/>
      <c r="W9" s="55"/>
      <c r="X9" s="102"/>
      <c r="Y9" s="149"/>
      <c r="Z9" s="55"/>
      <c r="AA9" s="102"/>
      <c r="AB9" s="149" t="s">
        <v>51</v>
      </c>
      <c r="AC9" s="55"/>
      <c r="AD9" s="102"/>
      <c r="AE9" s="149" t="s">
        <v>51</v>
      </c>
      <c r="AF9" s="55"/>
      <c r="AG9" s="187"/>
      <c r="AH9" s="149">
        <v>3</v>
      </c>
      <c r="AI9" s="55"/>
      <c r="AJ9" s="101"/>
      <c r="AK9" s="149">
        <v>3</v>
      </c>
      <c r="AL9" s="55"/>
      <c r="AM9" s="187"/>
      <c r="AN9" s="149"/>
      <c r="AO9" s="55"/>
      <c r="AP9" s="187"/>
      <c r="AQ9" s="149">
        <v>10</v>
      </c>
      <c r="AR9" s="55"/>
      <c r="AS9" s="187"/>
      <c r="AT9" s="149">
        <v>11</v>
      </c>
      <c r="AU9" s="55" t="s">
        <v>45</v>
      </c>
      <c r="AV9" s="187"/>
      <c r="AW9" s="149" t="s">
        <v>51</v>
      </c>
      <c r="AX9" s="55"/>
      <c r="AY9" s="187"/>
      <c r="AZ9" s="149" t="s">
        <v>51</v>
      </c>
      <c r="BA9" s="55"/>
      <c r="BB9" s="187"/>
      <c r="BC9" s="149" t="s">
        <v>51</v>
      </c>
      <c r="BD9" s="55"/>
      <c r="BE9" s="187"/>
      <c r="BF9" s="149"/>
      <c r="BG9" s="55"/>
      <c r="BH9" s="187"/>
      <c r="BI9" s="149"/>
      <c r="BJ9" s="55"/>
      <c r="BK9" s="187"/>
      <c r="BL9" s="149"/>
      <c r="BM9" s="55"/>
      <c r="BN9" s="187"/>
      <c r="BO9" s="185"/>
      <c r="BP9" s="186"/>
      <c r="BQ9" s="103"/>
      <c r="BR9" s="104"/>
      <c r="BS9" s="142"/>
      <c r="BT9" s="103"/>
      <c r="BU9" s="104"/>
      <c r="BV9" s="142"/>
      <c r="BW9" s="103"/>
      <c r="BX9" s="142"/>
      <c r="BY9" s="103"/>
      <c r="BZ9" s="142"/>
      <c r="CA9" s="104"/>
      <c r="CB9" s="103"/>
      <c r="CC9" s="103"/>
      <c r="CD9" s="104"/>
      <c r="CE9" s="103"/>
      <c r="CF9" s="90"/>
      <c r="IJ9" s="184"/>
      <c r="IK9" s="184"/>
      <c r="IL9" s="184"/>
      <c r="IM9" s="184"/>
      <c r="IN9" s="184"/>
      <c r="IO9" s="184"/>
      <c r="IP9" s="184"/>
      <c r="IQ9" s="184"/>
      <c r="IR9" s="184"/>
    </row>
    <row r="10" spans="2:252" ht="13.5" customHeight="1">
      <c r="B10" s="75" t="s">
        <v>47</v>
      </c>
      <c r="C10" s="163" t="s">
        <v>88</v>
      </c>
      <c r="D10" s="129">
        <f t="shared" si="0"/>
        <v>12</v>
      </c>
      <c r="E10" s="129">
        <f t="shared" si="1"/>
        <v>9</v>
      </c>
      <c r="F10" s="129">
        <f t="shared" si="2"/>
        <v>2</v>
      </c>
      <c r="G10" s="129">
        <f t="shared" si="3"/>
        <v>43</v>
      </c>
      <c r="H10" s="126">
        <f t="shared" si="6"/>
        <v>19</v>
      </c>
      <c r="I10" s="129"/>
      <c r="J10" s="300">
        <f t="shared" si="4"/>
        <v>6.142857142857143</v>
      </c>
      <c r="K10" s="129">
        <f t="shared" si="5"/>
      </c>
      <c r="M10" s="149">
        <v>0</v>
      </c>
      <c r="N10" s="55"/>
      <c r="O10" s="99"/>
      <c r="P10" s="149">
        <v>0</v>
      </c>
      <c r="Q10" s="55"/>
      <c r="R10" s="100"/>
      <c r="S10" s="149">
        <v>6</v>
      </c>
      <c r="T10" s="55"/>
      <c r="U10" s="101"/>
      <c r="V10" s="149">
        <v>1</v>
      </c>
      <c r="W10" s="55"/>
      <c r="X10" s="102"/>
      <c r="Y10" s="149"/>
      <c r="Z10" s="55"/>
      <c r="AA10" s="102"/>
      <c r="AB10" s="149" t="s">
        <v>51</v>
      </c>
      <c r="AC10" s="55"/>
      <c r="AD10" s="102"/>
      <c r="AE10" s="149">
        <v>5</v>
      </c>
      <c r="AF10" s="55" t="s">
        <v>45</v>
      </c>
      <c r="AG10" s="187"/>
      <c r="AH10" s="149"/>
      <c r="AI10" s="55"/>
      <c r="AJ10" s="101"/>
      <c r="AK10" s="149">
        <v>9</v>
      </c>
      <c r="AL10" s="55"/>
      <c r="AM10" s="187"/>
      <c r="AN10" s="149"/>
      <c r="AO10" s="55"/>
      <c r="AP10" s="187"/>
      <c r="AQ10" s="149"/>
      <c r="AR10" s="55"/>
      <c r="AS10" s="187"/>
      <c r="AT10" s="149"/>
      <c r="AU10" s="55"/>
      <c r="AV10" s="187"/>
      <c r="AW10" s="149">
        <v>1</v>
      </c>
      <c r="AX10" s="55" t="s">
        <v>45</v>
      </c>
      <c r="AY10" s="187"/>
      <c r="AZ10" s="149">
        <v>19</v>
      </c>
      <c r="BA10" s="55"/>
      <c r="BB10" s="187"/>
      <c r="BC10" s="149" t="s">
        <v>51</v>
      </c>
      <c r="BD10" s="55"/>
      <c r="BE10" s="187"/>
      <c r="BF10" s="149" t="s">
        <v>51</v>
      </c>
      <c r="BG10" s="55"/>
      <c r="BH10" s="187"/>
      <c r="BI10" s="149"/>
      <c r="BJ10" s="55"/>
      <c r="BK10" s="187"/>
      <c r="BL10" s="149">
        <v>2</v>
      </c>
      <c r="BM10" s="55"/>
      <c r="BN10" s="187"/>
      <c r="BO10" s="185"/>
      <c r="BP10" s="186"/>
      <c r="BQ10" s="103"/>
      <c r="BR10" s="104"/>
      <c r="BS10" s="142"/>
      <c r="BT10" s="103"/>
      <c r="BU10" s="104"/>
      <c r="BV10" s="142"/>
      <c r="BW10" s="103"/>
      <c r="BX10" s="142"/>
      <c r="BY10" s="103"/>
      <c r="BZ10" s="142"/>
      <c r="CA10" s="104"/>
      <c r="CB10" s="103"/>
      <c r="CC10" s="103"/>
      <c r="CD10" s="104"/>
      <c r="CE10" s="103"/>
      <c r="CF10" s="90"/>
      <c r="IJ10" s="184"/>
      <c r="IK10" s="184"/>
      <c r="IL10" s="184"/>
      <c r="IM10" s="184"/>
      <c r="IN10" s="184"/>
      <c r="IO10" s="184"/>
      <c r="IP10" s="184"/>
      <c r="IQ10" s="184"/>
      <c r="IR10" s="184"/>
    </row>
    <row r="11" spans="2:65" ht="13.5">
      <c r="B11" s="196"/>
      <c r="C11" s="196"/>
      <c r="D11" s="197"/>
      <c r="E11" s="197"/>
      <c r="F11" s="197"/>
      <c r="G11" s="197"/>
      <c r="H11" s="197"/>
      <c r="I11" s="197"/>
      <c r="J11" s="197"/>
      <c r="K11" s="197"/>
      <c r="M11" s="21"/>
      <c r="N11" s="198"/>
      <c r="O11" s="21"/>
      <c r="P11" s="198"/>
      <c r="Q11" s="21"/>
      <c r="R11" s="198"/>
      <c r="S11" s="21"/>
      <c r="T11" s="198"/>
      <c r="U11" s="21"/>
      <c r="V11" s="198"/>
      <c r="W11" s="21"/>
      <c r="X11" s="198"/>
      <c r="Y11" s="21"/>
      <c r="Z11" s="198"/>
      <c r="AA11" s="21"/>
      <c r="AB11" s="198"/>
      <c r="AC11" s="21"/>
      <c r="AE11" s="198"/>
      <c r="AF11" s="21"/>
      <c r="AH11" s="21"/>
      <c r="AI11" s="198"/>
      <c r="AJ11" s="7"/>
      <c r="AK11" s="21"/>
      <c r="AL11" s="198"/>
      <c r="AN11" s="21"/>
      <c r="AO11" s="198"/>
      <c r="AP11" s="4"/>
      <c r="AQ11" s="21"/>
      <c r="AR11" s="198"/>
      <c r="AS11" s="4"/>
      <c r="AT11" s="21"/>
      <c r="AU11" s="198"/>
      <c r="AV11" s="4"/>
      <c r="AW11" s="21"/>
      <c r="AX11" s="198"/>
      <c r="AY11" s="10"/>
      <c r="AZ11" s="21"/>
      <c r="BA11" s="198"/>
      <c r="BB11" s="10"/>
      <c r="BC11" s="21"/>
      <c r="BD11" s="198"/>
      <c r="BE11" s="8"/>
      <c r="BF11" s="21"/>
      <c r="BG11" s="198"/>
      <c r="BI11" s="21"/>
      <c r="BJ11" s="198"/>
      <c r="BL11" s="21"/>
      <c r="BM11" s="198"/>
    </row>
    <row r="12" spans="2:65" ht="13.5" customHeight="1">
      <c r="B12" s="161" t="s">
        <v>221</v>
      </c>
      <c r="C12" s="165"/>
      <c r="D12" s="165" t="s">
        <v>66</v>
      </c>
      <c r="E12" s="154" t="s">
        <v>67</v>
      </c>
      <c r="F12" s="154" t="s">
        <v>61</v>
      </c>
      <c r="G12" s="154" t="s">
        <v>1</v>
      </c>
      <c r="H12" s="166" t="s">
        <v>68</v>
      </c>
      <c r="I12" s="167"/>
      <c r="J12" s="166" t="s">
        <v>77</v>
      </c>
      <c r="K12" s="167"/>
      <c r="M12" s="207"/>
      <c r="N12" s="208"/>
      <c r="O12" s="7"/>
      <c r="P12" s="208"/>
      <c r="Q12" s="207"/>
      <c r="S12" s="207"/>
      <c r="T12" s="208"/>
      <c r="U12" s="7"/>
      <c r="V12" s="208"/>
      <c r="W12" s="207"/>
      <c r="Y12" s="207"/>
      <c r="Z12" s="208"/>
      <c r="AA12" s="7"/>
      <c r="AB12" s="208"/>
      <c r="AC12" s="207"/>
      <c r="AE12" s="208"/>
      <c r="AF12" s="207"/>
      <c r="AH12" s="207"/>
      <c r="AI12" s="208"/>
      <c r="AJ12" s="7"/>
      <c r="AK12" s="207"/>
      <c r="AL12" s="208"/>
      <c r="AN12" s="207"/>
      <c r="AO12" s="208"/>
      <c r="AP12" s="4"/>
      <c r="AQ12" s="207"/>
      <c r="AR12" s="208"/>
      <c r="AS12" s="4"/>
      <c r="AT12" s="207"/>
      <c r="AU12" s="208"/>
      <c r="AV12" s="4"/>
      <c r="AW12" s="207"/>
      <c r="AX12" s="208"/>
      <c r="AY12" s="10"/>
      <c r="AZ12" s="207"/>
      <c r="BA12" s="208"/>
      <c r="BB12" s="10"/>
      <c r="BC12" s="207"/>
      <c r="BD12" s="208"/>
      <c r="BE12" s="8"/>
      <c r="BF12" s="207"/>
      <c r="BG12" s="208"/>
      <c r="BI12" s="207"/>
      <c r="BJ12" s="208"/>
      <c r="BL12" s="207"/>
      <c r="BM12" s="208"/>
    </row>
    <row r="13" spans="2:84" ht="13.5" customHeight="1">
      <c r="B13" s="75" t="s">
        <v>217</v>
      </c>
      <c r="C13" s="163" t="s">
        <v>89</v>
      </c>
      <c r="D13" s="129">
        <f>COUNTA(M13,P13,S13,V13,Y13,AB13,AE13,AH13,AK13,AN13,AQ13,AT13,AW13,AZ13,BC13,BF13,BI13,BL13,BO13,BR13,BU13,BX13,CA13,CD13)</f>
        <v>2</v>
      </c>
      <c r="E13" s="129">
        <f>IF(COUNT(M13,P13,S13,V13,Y13,AB13,AE13,AH13,AK13,AN13,AQ13,AT13,AW13,AZ13,BC13,BF13,BI13,BL13,BO13,BR13,BU13,BX13,CA13,CD13)=0,"-",COUNT(M13,P13,S13,V13,Y13,AB13,AE13,AH13,AK13,AN13,AQ13,AT13,AW13,AZ13,BC13,BF13,BI13,BL13,BO13,BR13,BU13,BX13,CA13,CD13))</f>
        <v>2</v>
      </c>
      <c r="F13" s="129">
        <f aca="true" t="shared" si="7" ref="F13:F47">IF(E13="-","-",COUNTA(N13,Q13,T13,W13,Z13,AC13,AF13,AI13,AL13,AO13,AR13,AU13,AX13,BA13,BD13,BG13,BJ13,BM13,BP13,BS13,BV13,BY13,CB13,CE13))</f>
        <v>1</v>
      </c>
      <c r="G13" s="129">
        <f aca="true" t="shared" si="8" ref="G13:G47">IF(E13="-","-",SUM(M13:CE13))</f>
        <v>113</v>
      </c>
      <c r="H13" s="126">
        <f>IF(E13="-","-",MAX(M13:CE13))</f>
        <v>72</v>
      </c>
      <c r="I13" s="129" t="s">
        <v>52</v>
      </c>
      <c r="J13" s="301">
        <f aca="true" t="shared" si="9" ref="J13:J34">IF(E13="-","-",IF(E13-F13=0,G13,G13/(E13-F13)))</f>
        <v>113</v>
      </c>
      <c r="K13" s="129">
        <f aca="true" t="shared" si="10" ref="K13:K47">IF(E13=0,"",IF(E13-F13=0,"*",""))</f>
      </c>
      <c r="M13" s="149"/>
      <c r="N13" s="55"/>
      <c r="O13" s="99"/>
      <c r="P13" s="149"/>
      <c r="Q13" s="55"/>
      <c r="R13" s="100"/>
      <c r="S13" s="149"/>
      <c r="T13" s="55"/>
      <c r="U13" s="101"/>
      <c r="V13" s="149"/>
      <c r="W13" s="55"/>
      <c r="X13" s="101"/>
      <c r="Y13" s="149"/>
      <c r="Z13" s="55"/>
      <c r="AA13" s="101"/>
      <c r="AB13" s="149"/>
      <c r="AC13" s="55"/>
      <c r="AD13" s="101"/>
      <c r="AE13" s="149"/>
      <c r="AF13" s="55"/>
      <c r="AG13" s="141"/>
      <c r="AH13" s="149">
        <v>41</v>
      </c>
      <c r="AI13" s="55" t="s">
        <v>45</v>
      </c>
      <c r="AJ13" s="101"/>
      <c r="AK13" s="149"/>
      <c r="AL13" s="55"/>
      <c r="AM13" s="187"/>
      <c r="AN13" s="149"/>
      <c r="AO13" s="55"/>
      <c r="AP13" s="187"/>
      <c r="AQ13" s="149"/>
      <c r="AR13" s="55"/>
      <c r="AS13" s="187"/>
      <c r="AT13" s="149"/>
      <c r="AU13" s="55"/>
      <c r="AV13" s="187"/>
      <c r="AW13" s="149"/>
      <c r="AX13" s="55"/>
      <c r="AY13" s="187"/>
      <c r="AZ13" s="149"/>
      <c r="BA13" s="55"/>
      <c r="BB13" s="187"/>
      <c r="BC13" s="149"/>
      <c r="BD13" s="55"/>
      <c r="BE13" s="187"/>
      <c r="BF13" s="149">
        <v>72</v>
      </c>
      <c r="BG13" s="55"/>
      <c r="BH13" s="187"/>
      <c r="BI13" s="149"/>
      <c r="BJ13" s="55"/>
      <c r="BK13" s="187"/>
      <c r="BL13" s="149"/>
      <c r="BM13" s="55"/>
      <c r="BN13" s="187"/>
      <c r="BO13" s="185"/>
      <c r="BP13" s="186"/>
      <c r="BQ13" s="103"/>
      <c r="BR13" s="104"/>
      <c r="BS13" s="142"/>
      <c r="BT13" s="103"/>
      <c r="BU13" s="104"/>
      <c r="BV13" s="142"/>
      <c r="BW13" s="103"/>
      <c r="BX13" s="142"/>
      <c r="BY13" s="103"/>
      <c r="BZ13" s="142"/>
      <c r="CA13" s="104"/>
      <c r="CB13" s="103"/>
      <c r="CC13" s="103"/>
      <c r="CD13" s="104"/>
      <c r="CE13" s="103"/>
      <c r="CF13" s="90"/>
    </row>
    <row r="14" spans="2:84" ht="13.5" customHeight="1">
      <c r="B14" s="75" t="s">
        <v>277</v>
      </c>
      <c r="C14" s="163" t="s">
        <v>89</v>
      </c>
      <c r="D14" s="129">
        <f>COUNTA(M14,P14,S14,V14,Y14,AB14,AE14,AH14,AK14,AN14,AQ14,AT14,AW14,AZ14,BC14,BF14,BI14,BL14,BO14,BR14,BU14,BX14,CA14,CD14)</f>
        <v>1</v>
      </c>
      <c r="E14" s="129">
        <f>IF(COUNT(M14,P14,S14,V14,Y14,AB14,AE14,AH14,AK14,AN14,AQ14,AT14,AW14,AZ14,BC14,BF14,BI14,BL14,BO14,BR14,BU14,BX14,CA14,CD14)=0,"-",COUNT(M14,P14,S14,V14,Y14,AB14,AE14,AH14,AK14,AN14,AQ14,AT14,AW14,AZ14,BC14,BF14,BI14,BL14,BO14,BR14,BU14,BX14,CA14,CD14))</f>
        <v>1</v>
      </c>
      <c r="F14" s="129">
        <f t="shared" si="7"/>
        <v>0</v>
      </c>
      <c r="G14" s="129">
        <f t="shared" si="8"/>
        <v>60</v>
      </c>
      <c r="H14" s="126">
        <f>IF(E14="-","-",MAX(M14:CE14))</f>
        <v>60</v>
      </c>
      <c r="I14" s="129"/>
      <c r="J14" s="300">
        <f t="shared" si="9"/>
        <v>60</v>
      </c>
      <c r="K14" s="129">
        <f t="shared" si="10"/>
      </c>
      <c r="L14" s="3"/>
      <c r="M14" s="149"/>
      <c r="N14" s="55"/>
      <c r="O14" s="99"/>
      <c r="P14" s="149"/>
      <c r="Q14" s="55"/>
      <c r="R14" s="100"/>
      <c r="S14" s="149"/>
      <c r="T14" s="55"/>
      <c r="U14" s="101"/>
      <c r="V14" s="149"/>
      <c r="W14" s="55"/>
      <c r="X14" s="102"/>
      <c r="Y14" s="149"/>
      <c r="Z14" s="55"/>
      <c r="AA14" s="102"/>
      <c r="AB14" s="149"/>
      <c r="AC14" s="55"/>
      <c r="AD14" s="102"/>
      <c r="AE14" s="149"/>
      <c r="AF14" s="55"/>
      <c r="AG14" s="187"/>
      <c r="AH14" s="149"/>
      <c r="AI14" s="55"/>
      <c r="AJ14" s="101"/>
      <c r="AK14" s="149"/>
      <c r="AL14" s="55"/>
      <c r="AM14" s="187"/>
      <c r="AN14" s="149"/>
      <c r="AO14" s="55"/>
      <c r="AP14" s="187"/>
      <c r="AQ14" s="149"/>
      <c r="AR14" s="55"/>
      <c r="AS14" s="187"/>
      <c r="AT14" s="149"/>
      <c r="AU14" s="55"/>
      <c r="AV14" s="187"/>
      <c r="AW14" s="149"/>
      <c r="AX14" s="55"/>
      <c r="AY14" s="187"/>
      <c r="AZ14" s="149">
        <v>60</v>
      </c>
      <c r="BA14" s="55"/>
      <c r="BB14" s="187"/>
      <c r="BC14" s="149"/>
      <c r="BD14" s="55"/>
      <c r="BE14" s="187"/>
      <c r="BF14" s="149"/>
      <c r="BG14" s="55"/>
      <c r="BH14" s="187"/>
      <c r="BI14" s="149"/>
      <c r="BJ14" s="55"/>
      <c r="BK14" s="187"/>
      <c r="BL14" s="149"/>
      <c r="BM14" s="55"/>
      <c r="BN14" s="187"/>
      <c r="BO14" s="185"/>
      <c r="BP14" s="186"/>
      <c r="BQ14" s="103"/>
      <c r="BR14" s="104"/>
      <c r="BS14" s="142"/>
      <c r="BT14" s="103"/>
      <c r="BU14" s="104"/>
      <c r="BV14" s="142"/>
      <c r="BW14" s="103"/>
      <c r="BX14" s="142"/>
      <c r="BY14" s="103"/>
      <c r="BZ14" s="142"/>
      <c r="CA14" s="104"/>
      <c r="CB14" s="103"/>
      <c r="CC14" s="103"/>
      <c r="CD14" s="104"/>
      <c r="CE14" s="103"/>
      <c r="CF14" s="90"/>
    </row>
    <row r="15" spans="2:84" ht="13.5" customHeight="1">
      <c r="B15" s="75" t="s">
        <v>288</v>
      </c>
      <c r="C15" s="163" t="s">
        <v>89</v>
      </c>
      <c r="D15" s="129">
        <f aca="true" t="shared" si="11" ref="D15:D47">COUNTA(M15,P15,S15,V15,Y15,AB15,AE15,AH15,AK15,AN15,AQ15,AT15,AW15,AZ15,BC15,BF15,BI15,BL15,BO15,BR15,BU15,BX15,CA15,CD15)</f>
        <v>2</v>
      </c>
      <c r="E15" s="129">
        <f aca="true" t="shared" si="12" ref="E15:E47">IF(COUNT(M15,P15,S15,V15,Y15,AB15,AE15,AH15,AK15,AN15,AQ15,AT15,AW15,AZ15,BC15,BF15,BI15,BL15,BO15,BR15,BU15,BX15,CA15,CD15)=0,"-",COUNT(M15,P15,S15,V15,Y15,AB15,AE15,AH15,AK15,AN15,AQ15,AT15,AW15,AZ15,BC15,BF15,BI15,BL15,BO15,BR15,BU15,BX15,CA15,CD15))</f>
        <v>2</v>
      </c>
      <c r="F15" s="129">
        <f t="shared" si="7"/>
        <v>0</v>
      </c>
      <c r="G15" s="129">
        <f t="shared" si="8"/>
        <v>96</v>
      </c>
      <c r="H15" s="126">
        <f>IF(E15="-","-",MAX(M15:CT15))</f>
        <v>62</v>
      </c>
      <c r="I15" s="129"/>
      <c r="J15" s="300">
        <f t="shared" si="9"/>
        <v>48</v>
      </c>
      <c r="K15" s="129">
        <f t="shared" si="10"/>
      </c>
      <c r="M15" s="149"/>
      <c r="N15" s="55"/>
      <c r="O15" s="99"/>
      <c r="P15" s="149"/>
      <c r="Q15" s="55"/>
      <c r="R15" s="100"/>
      <c r="S15" s="149"/>
      <c r="T15" s="55"/>
      <c r="U15" s="101"/>
      <c r="V15" s="149"/>
      <c r="W15" s="55"/>
      <c r="X15" s="102"/>
      <c r="Y15" s="149"/>
      <c r="Z15" s="55"/>
      <c r="AA15" s="102"/>
      <c r="AB15" s="149"/>
      <c r="AC15" s="55"/>
      <c r="AD15" s="102"/>
      <c r="AE15" s="149"/>
      <c r="AF15" s="55"/>
      <c r="AG15" s="187"/>
      <c r="AH15" s="149"/>
      <c r="AI15" s="55"/>
      <c r="AJ15" s="101"/>
      <c r="AK15" s="149"/>
      <c r="AL15" s="55"/>
      <c r="AM15" s="187"/>
      <c r="AN15" s="149"/>
      <c r="AO15" s="55"/>
      <c r="AP15" s="187"/>
      <c r="AQ15" s="149"/>
      <c r="AR15" s="55"/>
      <c r="AS15" s="187"/>
      <c r="AT15" s="149"/>
      <c r="AU15" s="55"/>
      <c r="AV15" s="187"/>
      <c r="AW15" s="149"/>
      <c r="AX15" s="55"/>
      <c r="AY15" s="187"/>
      <c r="AZ15" s="149"/>
      <c r="BA15" s="55"/>
      <c r="BB15" s="187"/>
      <c r="BC15" s="149"/>
      <c r="BD15" s="55"/>
      <c r="BE15" s="187"/>
      <c r="BF15" s="149"/>
      <c r="BG15" s="55"/>
      <c r="BH15" s="187"/>
      <c r="BI15" s="149">
        <v>62</v>
      </c>
      <c r="BJ15" s="55"/>
      <c r="BK15" s="187"/>
      <c r="BL15" s="149">
        <v>34</v>
      </c>
      <c r="BM15" s="55"/>
      <c r="BN15" s="187"/>
      <c r="BO15" s="185"/>
      <c r="BP15" s="186"/>
      <c r="BQ15" s="103"/>
      <c r="BR15" s="104"/>
      <c r="BS15" s="142"/>
      <c r="BT15" s="103"/>
      <c r="BU15" s="104"/>
      <c r="BV15" s="142"/>
      <c r="BW15" s="103"/>
      <c r="BX15" s="142"/>
      <c r="BY15" s="103"/>
      <c r="BZ15" s="142"/>
      <c r="CA15" s="104"/>
      <c r="CB15" s="103"/>
      <c r="CC15" s="103"/>
      <c r="CD15" s="104"/>
      <c r="CE15" s="103"/>
      <c r="CF15" s="90"/>
    </row>
    <row r="16" spans="2:84" ht="13.5">
      <c r="B16" s="75" t="s">
        <v>48</v>
      </c>
      <c r="C16" s="163" t="s">
        <v>88</v>
      </c>
      <c r="D16" s="129">
        <f t="shared" si="11"/>
        <v>12</v>
      </c>
      <c r="E16" s="129">
        <f t="shared" si="12"/>
        <v>6</v>
      </c>
      <c r="F16" s="129">
        <f t="shared" si="7"/>
        <v>3</v>
      </c>
      <c r="G16" s="129">
        <f t="shared" si="8"/>
        <v>142</v>
      </c>
      <c r="H16" s="126">
        <f>IF(E16="-","-",MAX(M16:CE16))</f>
        <v>73</v>
      </c>
      <c r="I16" s="129" t="s">
        <v>52</v>
      </c>
      <c r="J16" s="300">
        <f t="shared" si="9"/>
        <v>47.333333333333336</v>
      </c>
      <c r="K16" s="129">
        <f t="shared" si="10"/>
      </c>
      <c r="M16" s="149">
        <v>2</v>
      </c>
      <c r="N16" s="55"/>
      <c r="O16" s="99"/>
      <c r="P16" s="149">
        <v>19</v>
      </c>
      <c r="Q16" s="55"/>
      <c r="R16" s="100"/>
      <c r="S16" s="149">
        <v>73</v>
      </c>
      <c r="T16" s="55" t="s">
        <v>45</v>
      </c>
      <c r="U16" s="101"/>
      <c r="V16" s="149"/>
      <c r="W16" s="55"/>
      <c r="X16" s="102"/>
      <c r="Y16" s="149">
        <v>1</v>
      </c>
      <c r="Z16" s="55" t="s">
        <v>45</v>
      </c>
      <c r="AA16" s="102"/>
      <c r="AB16" s="149" t="s">
        <v>51</v>
      </c>
      <c r="AC16" s="55"/>
      <c r="AD16" s="102"/>
      <c r="AE16" s="149"/>
      <c r="AF16" s="55"/>
      <c r="AG16" s="187"/>
      <c r="AH16" s="149" t="s">
        <v>51</v>
      </c>
      <c r="AI16" s="55"/>
      <c r="AJ16" s="101"/>
      <c r="AK16" s="149">
        <v>13</v>
      </c>
      <c r="AL16" s="55"/>
      <c r="AM16" s="187"/>
      <c r="AN16" s="149">
        <v>34</v>
      </c>
      <c r="AO16" s="55" t="s">
        <v>45</v>
      </c>
      <c r="AP16" s="187"/>
      <c r="AQ16" s="149" t="s">
        <v>51</v>
      </c>
      <c r="AR16" s="55"/>
      <c r="AS16" s="187"/>
      <c r="AT16" s="149" t="s">
        <v>51</v>
      </c>
      <c r="AU16" s="55"/>
      <c r="AV16" s="187"/>
      <c r="AW16" s="149"/>
      <c r="AX16" s="55"/>
      <c r="AY16" s="187"/>
      <c r="AZ16" s="149"/>
      <c r="BA16" s="55"/>
      <c r="BB16" s="187"/>
      <c r="BC16" s="149" t="s">
        <v>51</v>
      </c>
      <c r="BD16" s="55"/>
      <c r="BE16" s="187"/>
      <c r="BF16" s="149" t="s">
        <v>51</v>
      </c>
      <c r="BG16" s="55"/>
      <c r="BH16" s="187"/>
      <c r="BI16" s="149"/>
      <c r="BJ16" s="55"/>
      <c r="BK16" s="187"/>
      <c r="BL16" s="149"/>
      <c r="BM16" s="55"/>
      <c r="BN16" s="187"/>
      <c r="BO16" s="185"/>
      <c r="BP16" s="186"/>
      <c r="BQ16" s="103"/>
      <c r="BR16" s="104"/>
      <c r="BS16" s="142"/>
      <c r="BT16" s="103"/>
      <c r="BU16" s="104"/>
      <c r="BV16" s="142"/>
      <c r="BW16" s="103"/>
      <c r="BX16" s="142"/>
      <c r="BY16" s="103"/>
      <c r="BZ16" s="142"/>
      <c r="CA16" s="104"/>
      <c r="CB16" s="103"/>
      <c r="CC16" s="103"/>
      <c r="CD16" s="104"/>
      <c r="CE16" s="103"/>
      <c r="CF16" s="90"/>
    </row>
    <row r="17" spans="2:252" ht="13.5">
      <c r="B17" s="75" t="s">
        <v>184</v>
      </c>
      <c r="C17" s="163" t="s">
        <v>89</v>
      </c>
      <c r="D17" s="129">
        <f t="shared" si="11"/>
        <v>5</v>
      </c>
      <c r="E17" s="129">
        <f t="shared" si="12"/>
        <v>3</v>
      </c>
      <c r="F17" s="129">
        <f t="shared" si="7"/>
        <v>1</v>
      </c>
      <c r="G17" s="129">
        <f t="shared" si="8"/>
        <v>83</v>
      </c>
      <c r="H17" s="126">
        <f>IF(E17="-","-",MAX(M17:CE17))</f>
        <v>45</v>
      </c>
      <c r="I17" s="129"/>
      <c r="J17" s="300">
        <f t="shared" si="9"/>
        <v>41.5</v>
      </c>
      <c r="K17" s="129">
        <f t="shared" si="10"/>
      </c>
      <c r="M17" s="149"/>
      <c r="N17" s="55"/>
      <c r="O17" s="99"/>
      <c r="P17" s="149"/>
      <c r="Q17" s="55"/>
      <c r="R17" s="100"/>
      <c r="S17" s="149">
        <v>7</v>
      </c>
      <c r="T17" s="55"/>
      <c r="U17" s="101"/>
      <c r="V17" s="149">
        <v>31</v>
      </c>
      <c r="W17" s="55" t="s">
        <v>45</v>
      </c>
      <c r="X17" s="101"/>
      <c r="Y17" s="149">
        <v>45</v>
      </c>
      <c r="Z17" s="55"/>
      <c r="AA17" s="102"/>
      <c r="AB17" s="149" t="s">
        <v>51</v>
      </c>
      <c r="AC17" s="55"/>
      <c r="AD17" s="102"/>
      <c r="AE17" s="149"/>
      <c r="AF17" s="55"/>
      <c r="AG17" s="141"/>
      <c r="AH17" s="149" t="s">
        <v>51</v>
      </c>
      <c r="AI17" s="55"/>
      <c r="AJ17" s="101"/>
      <c r="AK17" s="149"/>
      <c r="AL17" s="55"/>
      <c r="AM17" s="187"/>
      <c r="AN17" s="149"/>
      <c r="AO17" s="55"/>
      <c r="AP17" s="187"/>
      <c r="AQ17" s="149"/>
      <c r="AR17" s="55"/>
      <c r="AS17" s="187"/>
      <c r="AT17" s="149"/>
      <c r="AU17" s="55"/>
      <c r="AV17" s="187"/>
      <c r="AW17" s="149"/>
      <c r="AX17" s="55"/>
      <c r="AY17" s="187"/>
      <c r="AZ17" s="149"/>
      <c r="BA17" s="55"/>
      <c r="BB17" s="187"/>
      <c r="BC17" s="149"/>
      <c r="BD17" s="55"/>
      <c r="BE17" s="187"/>
      <c r="BF17" s="149"/>
      <c r="BG17" s="55"/>
      <c r="BH17" s="187"/>
      <c r="BI17" s="149"/>
      <c r="BJ17" s="55"/>
      <c r="BK17" s="187"/>
      <c r="BL17" s="149"/>
      <c r="BM17" s="55"/>
      <c r="BN17" s="187"/>
      <c r="BO17" s="185"/>
      <c r="BP17" s="186"/>
      <c r="BQ17" s="103"/>
      <c r="BR17" s="104"/>
      <c r="BS17" s="142"/>
      <c r="BT17" s="103"/>
      <c r="BU17" s="104"/>
      <c r="BV17" s="142"/>
      <c r="BW17" s="103"/>
      <c r="BX17" s="142"/>
      <c r="BY17" s="103"/>
      <c r="BZ17" s="142"/>
      <c r="CA17" s="104"/>
      <c r="CB17" s="103"/>
      <c r="CC17" s="103"/>
      <c r="CD17" s="104"/>
      <c r="CE17" s="103"/>
      <c r="CF17" s="90"/>
      <c r="IJ17" s="184"/>
      <c r="IK17" s="184"/>
      <c r="IL17" s="184"/>
      <c r="IM17" s="184"/>
      <c r="IN17" s="184"/>
      <c r="IO17" s="184"/>
      <c r="IP17" s="184"/>
      <c r="IQ17" s="184"/>
      <c r="IR17" s="184"/>
    </row>
    <row r="18" spans="2:84" ht="13.5" customHeight="1">
      <c r="B18" s="75" t="s">
        <v>278</v>
      </c>
      <c r="C18" s="163" t="s">
        <v>279</v>
      </c>
      <c r="D18" s="129">
        <f t="shared" si="11"/>
        <v>1</v>
      </c>
      <c r="E18" s="129">
        <f t="shared" si="12"/>
        <v>1</v>
      </c>
      <c r="F18" s="129">
        <f t="shared" si="7"/>
        <v>1</v>
      </c>
      <c r="G18" s="129">
        <f t="shared" si="8"/>
        <v>38</v>
      </c>
      <c r="H18" s="126">
        <f>IF(E18="-","-",MAX(M18:CE18))</f>
        <v>38</v>
      </c>
      <c r="I18" s="129"/>
      <c r="J18" s="300">
        <f t="shared" si="9"/>
        <v>38</v>
      </c>
      <c r="K18" s="129" t="str">
        <f t="shared" si="10"/>
        <v>*</v>
      </c>
      <c r="L18" s="3"/>
      <c r="M18" s="149"/>
      <c r="N18" s="55"/>
      <c r="O18" s="99"/>
      <c r="P18" s="149"/>
      <c r="Q18" s="55"/>
      <c r="R18" s="100"/>
      <c r="S18" s="149"/>
      <c r="T18" s="55"/>
      <c r="U18" s="101"/>
      <c r="V18" s="149"/>
      <c r="W18" s="55"/>
      <c r="X18" s="102"/>
      <c r="Y18" s="149"/>
      <c r="Z18" s="55"/>
      <c r="AA18" s="102"/>
      <c r="AB18" s="149"/>
      <c r="AC18" s="55"/>
      <c r="AD18" s="102"/>
      <c r="AE18" s="149"/>
      <c r="AF18" s="55"/>
      <c r="AG18" s="187"/>
      <c r="AH18" s="149"/>
      <c r="AI18" s="55"/>
      <c r="AJ18" s="101"/>
      <c r="AK18" s="149"/>
      <c r="AL18" s="55"/>
      <c r="AM18" s="187"/>
      <c r="AN18" s="149"/>
      <c r="AO18" s="55"/>
      <c r="AP18" s="187"/>
      <c r="AQ18" s="149"/>
      <c r="AR18" s="55"/>
      <c r="AS18" s="187"/>
      <c r="AT18" s="149"/>
      <c r="AU18" s="55"/>
      <c r="AV18" s="187"/>
      <c r="AW18" s="149"/>
      <c r="AX18" s="55"/>
      <c r="AY18" s="187"/>
      <c r="AZ18" s="149">
        <v>38</v>
      </c>
      <c r="BA18" s="55" t="s">
        <v>45</v>
      </c>
      <c r="BB18" s="187"/>
      <c r="BC18" s="149"/>
      <c r="BD18" s="55"/>
      <c r="BE18" s="187"/>
      <c r="BF18" s="149"/>
      <c r="BG18" s="55"/>
      <c r="BH18" s="187"/>
      <c r="BI18" s="149"/>
      <c r="BJ18" s="55"/>
      <c r="BK18" s="187"/>
      <c r="BL18" s="149"/>
      <c r="BM18" s="55"/>
      <c r="BN18" s="187"/>
      <c r="BO18" s="185"/>
      <c r="BP18" s="186"/>
      <c r="BQ18" s="103"/>
      <c r="BR18" s="104"/>
      <c r="BS18" s="142"/>
      <c r="BT18" s="103"/>
      <c r="BU18" s="104"/>
      <c r="BV18" s="142"/>
      <c r="BW18" s="103"/>
      <c r="BX18" s="142"/>
      <c r="BY18" s="103"/>
      <c r="BZ18" s="142"/>
      <c r="CA18" s="104"/>
      <c r="CB18" s="103"/>
      <c r="CC18" s="103"/>
      <c r="CD18" s="104"/>
      <c r="CE18" s="103"/>
      <c r="CF18" s="90"/>
    </row>
    <row r="19" spans="2:252" ht="13.5" customHeight="1">
      <c r="B19" s="75" t="s">
        <v>174</v>
      </c>
      <c r="C19" s="163" t="s">
        <v>91</v>
      </c>
      <c r="D19" s="129">
        <f t="shared" si="11"/>
        <v>2</v>
      </c>
      <c r="E19" s="129">
        <f t="shared" si="12"/>
        <v>2</v>
      </c>
      <c r="F19" s="129">
        <f t="shared" si="7"/>
        <v>0</v>
      </c>
      <c r="G19" s="129">
        <f t="shared" si="8"/>
        <v>71</v>
      </c>
      <c r="H19" s="126">
        <f>IF(E19="-","-",MAX(M19:CE19))</f>
        <v>71</v>
      </c>
      <c r="I19" s="129"/>
      <c r="J19" s="300">
        <f t="shared" si="9"/>
        <v>35.5</v>
      </c>
      <c r="K19" s="129">
        <f t="shared" si="10"/>
      </c>
      <c r="L19" s="3"/>
      <c r="M19" s="149">
        <v>71</v>
      </c>
      <c r="N19" s="55"/>
      <c r="O19" s="99"/>
      <c r="P19" s="149"/>
      <c r="Q19" s="55"/>
      <c r="R19" s="100"/>
      <c r="S19" s="149">
        <v>0</v>
      </c>
      <c r="T19" s="55"/>
      <c r="U19" s="101"/>
      <c r="V19" s="149"/>
      <c r="W19" s="55"/>
      <c r="X19" s="102"/>
      <c r="Y19" s="149"/>
      <c r="Z19" s="55"/>
      <c r="AA19" s="102"/>
      <c r="AB19" s="149"/>
      <c r="AC19" s="55"/>
      <c r="AD19" s="102"/>
      <c r="AE19" s="149"/>
      <c r="AF19" s="55"/>
      <c r="AG19" s="187"/>
      <c r="AH19" s="149"/>
      <c r="AI19" s="55"/>
      <c r="AJ19" s="101"/>
      <c r="AK19" s="149"/>
      <c r="AL19" s="55"/>
      <c r="AM19" s="187"/>
      <c r="AN19" s="149"/>
      <c r="AO19" s="55"/>
      <c r="AP19" s="187"/>
      <c r="AQ19" s="149"/>
      <c r="AR19" s="55"/>
      <c r="AS19" s="187"/>
      <c r="AT19" s="149"/>
      <c r="AU19" s="55"/>
      <c r="AV19" s="187"/>
      <c r="AW19" s="149"/>
      <c r="AX19" s="55"/>
      <c r="AY19" s="187"/>
      <c r="AZ19" s="149"/>
      <c r="BA19" s="55"/>
      <c r="BB19" s="187"/>
      <c r="BC19" s="149"/>
      <c r="BD19" s="55"/>
      <c r="BE19" s="187"/>
      <c r="BF19" s="149"/>
      <c r="BG19" s="55"/>
      <c r="BH19" s="187"/>
      <c r="BI19" s="149"/>
      <c r="BJ19" s="55"/>
      <c r="BK19" s="187"/>
      <c r="BL19" s="149"/>
      <c r="BM19" s="55"/>
      <c r="BN19" s="187"/>
      <c r="BO19" s="185"/>
      <c r="BP19" s="186"/>
      <c r="BQ19" s="103"/>
      <c r="BR19" s="104"/>
      <c r="BS19" s="142"/>
      <c r="BT19" s="103"/>
      <c r="BU19" s="104"/>
      <c r="BV19" s="142"/>
      <c r="BW19" s="103"/>
      <c r="BX19" s="142"/>
      <c r="BY19" s="103"/>
      <c r="BZ19" s="142"/>
      <c r="CA19" s="104"/>
      <c r="CB19" s="103"/>
      <c r="CC19" s="103"/>
      <c r="CD19" s="104"/>
      <c r="CE19" s="103"/>
      <c r="CF19" s="90"/>
      <c r="IJ19" s="184"/>
      <c r="IK19" s="184"/>
      <c r="IL19" s="184"/>
      <c r="IM19" s="184"/>
      <c r="IN19" s="184"/>
      <c r="IO19" s="184"/>
      <c r="IP19" s="184"/>
      <c r="IQ19" s="184"/>
      <c r="IR19" s="184"/>
    </row>
    <row r="20" spans="2:252" ht="13.5" customHeight="1">
      <c r="B20" s="75" t="s">
        <v>179</v>
      </c>
      <c r="C20" s="164" t="s">
        <v>90</v>
      </c>
      <c r="D20" s="129">
        <f t="shared" si="11"/>
        <v>5</v>
      </c>
      <c r="E20" s="129">
        <f t="shared" si="12"/>
        <v>3</v>
      </c>
      <c r="F20" s="129">
        <f t="shared" si="7"/>
        <v>1</v>
      </c>
      <c r="G20" s="129">
        <f t="shared" si="8"/>
        <v>57</v>
      </c>
      <c r="H20" s="126">
        <f>IF(E20="-","-",MAX(M20:CT20))</f>
        <v>32</v>
      </c>
      <c r="I20" s="129"/>
      <c r="J20" s="300">
        <f t="shared" si="9"/>
        <v>28.5</v>
      </c>
      <c r="K20" s="129">
        <f t="shared" si="10"/>
      </c>
      <c r="M20" s="149"/>
      <c r="N20" s="55"/>
      <c r="O20" s="99"/>
      <c r="P20" s="149">
        <v>32</v>
      </c>
      <c r="Q20" s="55"/>
      <c r="R20" s="100"/>
      <c r="S20" s="149">
        <v>23</v>
      </c>
      <c r="T20" s="55"/>
      <c r="U20" s="101"/>
      <c r="V20" s="149">
        <v>2</v>
      </c>
      <c r="W20" s="55" t="s">
        <v>45</v>
      </c>
      <c r="X20" s="102"/>
      <c r="Y20" s="149"/>
      <c r="Z20" s="55"/>
      <c r="AA20" s="102"/>
      <c r="AB20" s="149"/>
      <c r="AC20" s="55"/>
      <c r="AD20" s="102"/>
      <c r="AE20" s="149"/>
      <c r="AF20" s="55"/>
      <c r="AG20" s="187"/>
      <c r="AH20" s="149"/>
      <c r="AI20" s="55"/>
      <c r="AJ20" s="101"/>
      <c r="AK20" s="149"/>
      <c r="AL20" s="55"/>
      <c r="AM20" s="187"/>
      <c r="AN20" s="149"/>
      <c r="AO20" s="55"/>
      <c r="AP20" s="187"/>
      <c r="AQ20" s="149" t="s">
        <v>51</v>
      </c>
      <c r="AR20" s="55"/>
      <c r="AS20" s="187"/>
      <c r="AT20" s="149"/>
      <c r="AU20" s="55"/>
      <c r="AV20" s="187"/>
      <c r="AW20" s="149"/>
      <c r="AX20" s="55"/>
      <c r="AY20" s="187"/>
      <c r="AZ20" s="149"/>
      <c r="BA20" s="55"/>
      <c r="BB20" s="187"/>
      <c r="BC20" s="149"/>
      <c r="BD20" s="55"/>
      <c r="BE20" s="187"/>
      <c r="BF20" s="149"/>
      <c r="BG20" s="55"/>
      <c r="BH20" s="187"/>
      <c r="BI20" s="149"/>
      <c r="BJ20" s="55"/>
      <c r="BK20" s="187"/>
      <c r="BL20" s="149" t="s">
        <v>51</v>
      </c>
      <c r="BM20" s="55"/>
      <c r="BN20" s="187"/>
      <c r="BO20" s="185"/>
      <c r="BP20" s="186"/>
      <c r="BQ20" s="103"/>
      <c r="BR20" s="104"/>
      <c r="BS20" s="142"/>
      <c r="BT20" s="103"/>
      <c r="BU20" s="104"/>
      <c r="BV20" s="142"/>
      <c r="BW20" s="103"/>
      <c r="BX20" s="142"/>
      <c r="BY20" s="103"/>
      <c r="BZ20" s="142"/>
      <c r="CA20" s="104"/>
      <c r="CB20" s="103"/>
      <c r="CC20" s="103"/>
      <c r="CD20" s="104"/>
      <c r="CE20" s="103"/>
      <c r="CF20" s="90"/>
      <c r="IJ20" s="183"/>
      <c r="IK20" s="183"/>
      <c r="IL20" s="183"/>
      <c r="IM20" s="183"/>
      <c r="IN20" s="183"/>
      <c r="IO20" s="183"/>
      <c r="IP20" s="183"/>
      <c r="IQ20" s="183"/>
      <c r="IR20" s="183"/>
    </row>
    <row r="21" spans="2:252" ht="13.5" customHeight="1">
      <c r="B21" s="75" t="s">
        <v>49</v>
      </c>
      <c r="C21" s="164" t="s">
        <v>90</v>
      </c>
      <c r="D21" s="129">
        <f>COUNTA(M21,P21,S21,V21,Y21,AB21,AE21,AH21,AK21,AN21,AQ21,AT21,AW21,AZ21,BC21,BF21,BI21,BL21,BO21,BR21,BU21,BX21,CA21,CD21)</f>
        <v>18</v>
      </c>
      <c r="E21" s="129">
        <f>IF(COUNT(M21,P21,S21,V21,Y21,AB21,AE21,AH21,AK21,AN21,AQ21,AT21,AW21,AZ21,BC21,BF21,BI21,BL21,BO21,BR21,BU21,BX21,CA21,CD21)=0,"-",COUNT(M21,P21,S21,V21,Y21,AB21,AE21,AH21,AK21,AN21,AQ21,AT21,AW21,AZ21,BC21,BF21,BI21,BL21,BO21,BR21,BU21,BX21,CA21,CD21))</f>
        <v>5</v>
      </c>
      <c r="F21" s="129">
        <f t="shared" si="7"/>
        <v>2</v>
      </c>
      <c r="G21" s="129">
        <f t="shared" si="8"/>
        <v>66</v>
      </c>
      <c r="H21" s="126">
        <f>IF(E21="-","-",MAX(M21:CE21))</f>
        <v>32</v>
      </c>
      <c r="I21" s="129" t="s">
        <v>52</v>
      </c>
      <c r="J21" s="300">
        <f t="shared" si="9"/>
        <v>22</v>
      </c>
      <c r="K21" s="129">
        <f t="shared" si="10"/>
      </c>
      <c r="M21" s="149">
        <v>1</v>
      </c>
      <c r="N21" s="55" t="s">
        <v>45</v>
      </c>
      <c r="O21" s="105"/>
      <c r="P21" s="149" t="s">
        <v>51</v>
      </c>
      <c r="Q21" s="55"/>
      <c r="R21" s="100"/>
      <c r="S21" s="149">
        <v>32</v>
      </c>
      <c r="T21" s="55" t="s">
        <v>45</v>
      </c>
      <c r="U21" s="101"/>
      <c r="V21" s="149" t="s">
        <v>51</v>
      </c>
      <c r="W21" s="55"/>
      <c r="X21" s="101"/>
      <c r="Y21" s="149" t="s">
        <v>51</v>
      </c>
      <c r="Z21" s="55"/>
      <c r="AA21" s="102"/>
      <c r="AB21" s="149" t="s">
        <v>51</v>
      </c>
      <c r="AC21" s="55"/>
      <c r="AD21" s="101"/>
      <c r="AE21" s="149" t="s">
        <v>51</v>
      </c>
      <c r="AF21" s="55"/>
      <c r="AG21" s="187"/>
      <c r="AH21" s="149" t="s">
        <v>51</v>
      </c>
      <c r="AI21" s="55"/>
      <c r="AJ21" s="101"/>
      <c r="AK21" s="149">
        <v>31</v>
      </c>
      <c r="AL21" s="55"/>
      <c r="AM21" s="187"/>
      <c r="AN21" s="149" t="s">
        <v>51</v>
      </c>
      <c r="AO21" s="55"/>
      <c r="AP21" s="187"/>
      <c r="AQ21" s="149" t="s">
        <v>51</v>
      </c>
      <c r="AR21" s="55"/>
      <c r="AS21" s="187"/>
      <c r="AT21" s="149" t="s">
        <v>51</v>
      </c>
      <c r="AU21" s="55"/>
      <c r="AV21" s="187"/>
      <c r="AW21" s="149" t="s">
        <v>51</v>
      </c>
      <c r="AX21" s="55"/>
      <c r="AY21" s="187"/>
      <c r="AZ21" s="149">
        <v>2</v>
      </c>
      <c r="BA21" s="55"/>
      <c r="BB21" s="187"/>
      <c r="BC21" s="149" t="s">
        <v>51</v>
      </c>
      <c r="BD21" s="55"/>
      <c r="BE21" s="187"/>
      <c r="BF21" s="149" t="s">
        <v>51</v>
      </c>
      <c r="BG21" s="55"/>
      <c r="BH21" s="187"/>
      <c r="BI21" s="149">
        <v>0</v>
      </c>
      <c r="BJ21" s="55"/>
      <c r="BK21" s="187"/>
      <c r="BL21" s="149" t="s">
        <v>51</v>
      </c>
      <c r="BM21" s="55"/>
      <c r="BN21" s="187"/>
      <c r="BO21" s="185"/>
      <c r="BP21" s="186"/>
      <c r="BQ21" s="103"/>
      <c r="BR21" s="104"/>
      <c r="BS21" s="142"/>
      <c r="BT21" s="103"/>
      <c r="BU21" s="104"/>
      <c r="BV21" s="142"/>
      <c r="BW21" s="103"/>
      <c r="BX21" s="142"/>
      <c r="BY21" s="103"/>
      <c r="BZ21" s="142"/>
      <c r="CA21" s="104"/>
      <c r="CB21" s="103"/>
      <c r="CC21" s="103"/>
      <c r="CD21" s="104"/>
      <c r="CE21" s="103"/>
      <c r="CF21" s="90"/>
      <c r="IJ21" s="184"/>
      <c r="IK21" s="184"/>
      <c r="IL21" s="184"/>
      <c r="IM21" s="184"/>
      <c r="IN21" s="184"/>
      <c r="IO21" s="184"/>
      <c r="IP21" s="184"/>
      <c r="IQ21" s="184"/>
      <c r="IR21" s="184"/>
    </row>
    <row r="22" spans="2:84" ht="13.5" customHeight="1">
      <c r="B22" s="75" t="s">
        <v>205</v>
      </c>
      <c r="C22" s="163" t="s">
        <v>89</v>
      </c>
      <c r="D22" s="129">
        <f t="shared" si="11"/>
        <v>4</v>
      </c>
      <c r="E22" s="129">
        <f t="shared" si="12"/>
        <v>4</v>
      </c>
      <c r="F22" s="129">
        <f t="shared" si="7"/>
        <v>2</v>
      </c>
      <c r="G22" s="129">
        <f t="shared" si="8"/>
        <v>36</v>
      </c>
      <c r="H22" s="126">
        <f>IF(E22="-","-",MAX(M22:CE22))</f>
        <v>18</v>
      </c>
      <c r="I22" s="129"/>
      <c r="J22" s="300">
        <f t="shared" si="9"/>
        <v>18</v>
      </c>
      <c r="K22" s="129">
        <f t="shared" si="10"/>
      </c>
      <c r="L22" s="3"/>
      <c r="M22" s="149"/>
      <c r="N22" s="55"/>
      <c r="O22" s="99"/>
      <c r="P22" s="149"/>
      <c r="Q22" s="55"/>
      <c r="R22" s="100"/>
      <c r="S22" s="149"/>
      <c r="T22" s="55"/>
      <c r="U22" s="101"/>
      <c r="V22" s="149"/>
      <c r="W22" s="55"/>
      <c r="X22" s="102"/>
      <c r="Y22" s="149"/>
      <c r="Z22" s="55"/>
      <c r="AA22" s="102"/>
      <c r="AB22" s="149"/>
      <c r="AC22" s="55"/>
      <c r="AD22" s="102"/>
      <c r="AE22" s="149">
        <v>9</v>
      </c>
      <c r="AF22" s="55" t="s">
        <v>45</v>
      </c>
      <c r="AG22" s="187"/>
      <c r="AH22" s="149"/>
      <c r="AI22" s="55"/>
      <c r="AJ22" s="101"/>
      <c r="AK22" s="149"/>
      <c r="AL22" s="55"/>
      <c r="AM22" s="187"/>
      <c r="AN22" s="149">
        <v>18</v>
      </c>
      <c r="AO22" s="55"/>
      <c r="AP22" s="187"/>
      <c r="AQ22" s="149">
        <v>1</v>
      </c>
      <c r="AR22" s="55" t="s">
        <v>45</v>
      </c>
      <c r="AS22" s="187"/>
      <c r="AT22" s="149">
        <v>8</v>
      </c>
      <c r="AU22" s="55"/>
      <c r="AV22" s="187"/>
      <c r="AW22" s="149"/>
      <c r="AX22" s="55"/>
      <c r="AY22" s="187"/>
      <c r="AZ22" s="149"/>
      <c r="BA22" s="55"/>
      <c r="BB22" s="187"/>
      <c r="BC22" s="149"/>
      <c r="BD22" s="55"/>
      <c r="BE22" s="187"/>
      <c r="BF22" s="149"/>
      <c r="BG22" s="55"/>
      <c r="BH22" s="187"/>
      <c r="BI22" s="149"/>
      <c r="BJ22" s="55"/>
      <c r="BK22" s="187"/>
      <c r="BL22" s="149"/>
      <c r="BM22" s="55"/>
      <c r="BN22" s="187"/>
      <c r="BO22" s="185"/>
      <c r="BP22" s="186"/>
      <c r="BQ22" s="103"/>
      <c r="BR22" s="104"/>
      <c r="BS22" s="142"/>
      <c r="BT22" s="103"/>
      <c r="BU22" s="104"/>
      <c r="BV22" s="142"/>
      <c r="BW22" s="103"/>
      <c r="BX22" s="142"/>
      <c r="BY22" s="103"/>
      <c r="BZ22" s="142"/>
      <c r="CA22" s="104"/>
      <c r="CB22" s="103"/>
      <c r="CC22" s="103"/>
      <c r="CD22" s="104"/>
      <c r="CE22" s="103"/>
      <c r="CF22" s="90"/>
    </row>
    <row r="23" spans="2:84" ht="13.5">
      <c r="B23" s="75" t="s">
        <v>180</v>
      </c>
      <c r="C23" s="163" t="s">
        <v>89</v>
      </c>
      <c r="D23" s="129">
        <f>COUNTA(M23,P23,S23,V23,Y23,AB23,AE23,AH23,AK23,AN23,AQ23,AT23,AW23,AZ23,BC23,BF23,BI23,BL23,BO23,BR23,BU23,BX23,CA23,CD23)</f>
        <v>4</v>
      </c>
      <c r="E23" s="129">
        <f>IF(COUNT(M23,P23,S23,V23,Y23,AB23,AE23,AH23,AK23,AN23,AQ23,AT23,AW23,AZ23,BC23,BF23,BI23,BL23,BO23,BR23,BU23,BX23,CA23,CD23)=0,"-",COUNT(M23,P23,S23,V23,Y23,AB23,AE23,AH23,AK23,AN23,AQ23,AT23,AW23,AZ23,BC23,BF23,BI23,BL23,BO23,BR23,BU23,BX23,CA23,CD23))</f>
        <v>4</v>
      </c>
      <c r="F23" s="129">
        <f t="shared" si="7"/>
        <v>1</v>
      </c>
      <c r="G23" s="129">
        <f t="shared" si="8"/>
        <v>54</v>
      </c>
      <c r="H23" s="126">
        <f>IF(E23="-","-",MAX(M23:CE23))</f>
        <v>32</v>
      </c>
      <c r="I23" s="129"/>
      <c r="J23" s="300">
        <f t="shared" si="9"/>
        <v>18</v>
      </c>
      <c r="K23" s="129">
        <f t="shared" si="10"/>
      </c>
      <c r="L23" s="3"/>
      <c r="M23" s="149"/>
      <c r="N23" s="55"/>
      <c r="O23" s="99"/>
      <c r="P23" s="149"/>
      <c r="Q23" s="55"/>
      <c r="R23" s="100"/>
      <c r="S23" s="149">
        <v>5</v>
      </c>
      <c r="T23" s="55"/>
      <c r="U23" s="101"/>
      <c r="V23" s="149"/>
      <c r="W23" s="55"/>
      <c r="X23" s="102"/>
      <c r="Y23" s="149">
        <v>32</v>
      </c>
      <c r="Z23" s="55"/>
      <c r="AA23" s="102"/>
      <c r="AB23" s="149"/>
      <c r="AC23" s="55"/>
      <c r="AD23" s="102"/>
      <c r="AE23" s="149"/>
      <c r="AF23" s="55"/>
      <c r="AG23" s="187"/>
      <c r="AH23" s="149">
        <v>16</v>
      </c>
      <c r="AI23" s="55" t="s">
        <v>45</v>
      </c>
      <c r="AJ23" s="101"/>
      <c r="AK23" s="149">
        <v>1</v>
      </c>
      <c r="AL23" s="55"/>
      <c r="AM23" s="187"/>
      <c r="AN23" s="149"/>
      <c r="AO23" s="55"/>
      <c r="AP23" s="187"/>
      <c r="AQ23" s="149"/>
      <c r="AR23" s="55"/>
      <c r="AS23" s="187"/>
      <c r="AT23" s="149"/>
      <c r="AU23" s="55"/>
      <c r="AV23" s="187"/>
      <c r="AW23" s="149"/>
      <c r="AX23" s="55"/>
      <c r="AY23" s="187"/>
      <c r="AZ23" s="149"/>
      <c r="BA23" s="55"/>
      <c r="BB23" s="187"/>
      <c r="BC23" s="149"/>
      <c r="BD23" s="55"/>
      <c r="BE23" s="187"/>
      <c r="BF23" s="149"/>
      <c r="BG23" s="55"/>
      <c r="BH23" s="187"/>
      <c r="BI23" s="149"/>
      <c r="BJ23" s="55"/>
      <c r="BK23" s="187"/>
      <c r="BL23" s="149"/>
      <c r="BM23" s="55"/>
      <c r="BN23" s="187"/>
      <c r="BO23" s="185"/>
      <c r="BP23" s="186"/>
      <c r="BQ23" s="103"/>
      <c r="BR23" s="104"/>
      <c r="BS23" s="142"/>
      <c r="BT23" s="103"/>
      <c r="BU23" s="104"/>
      <c r="BV23" s="142"/>
      <c r="BW23" s="103"/>
      <c r="BX23" s="142"/>
      <c r="BY23" s="103"/>
      <c r="BZ23" s="142"/>
      <c r="CA23" s="104"/>
      <c r="CB23" s="103"/>
      <c r="CC23" s="103"/>
      <c r="CD23" s="104"/>
      <c r="CE23" s="103"/>
      <c r="CF23" s="90"/>
    </row>
    <row r="24" spans="2:84" ht="13.5" customHeight="1">
      <c r="B24" s="75" t="s">
        <v>269</v>
      </c>
      <c r="C24" s="163" t="s">
        <v>89</v>
      </c>
      <c r="D24" s="129">
        <f t="shared" si="11"/>
        <v>1</v>
      </c>
      <c r="E24" s="129">
        <f t="shared" si="12"/>
        <v>1</v>
      </c>
      <c r="F24" s="129">
        <f t="shared" si="7"/>
        <v>0</v>
      </c>
      <c r="G24" s="129">
        <f t="shared" si="8"/>
        <v>18</v>
      </c>
      <c r="H24" s="126">
        <f>IF(E24="-","-",MAX(M24:CT24))</f>
        <v>18</v>
      </c>
      <c r="I24" s="129"/>
      <c r="J24" s="300">
        <f t="shared" si="9"/>
        <v>18</v>
      </c>
      <c r="K24" s="129">
        <f t="shared" si="10"/>
      </c>
      <c r="M24" s="149"/>
      <c r="N24" s="55"/>
      <c r="O24" s="99"/>
      <c r="P24" s="149"/>
      <c r="Q24" s="55"/>
      <c r="R24" s="100"/>
      <c r="S24" s="149"/>
      <c r="T24" s="55"/>
      <c r="U24" s="101"/>
      <c r="V24" s="149"/>
      <c r="W24" s="55"/>
      <c r="X24" s="102"/>
      <c r="Y24" s="149"/>
      <c r="Z24" s="55"/>
      <c r="AA24" s="102"/>
      <c r="AB24" s="149"/>
      <c r="AC24" s="55"/>
      <c r="AD24" s="102"/>
      <c r="AE24" s="149"/>
      <c r="AF24" s="55"/>
      <c r="AG24" s="187"/>
      <c r="AH24" s="149"/>
      <c r="AI24" s="55"/>
      <c r="AJ24" s="101"/>
      <c r="AK24" s="149"/>
      <c r="AL24" s="55"/>
      <c r="AM24" s="187"/>
      <c r="AN24" s="149"/>
      <c r="AO24" s="55"/>
      <c r="AP24" s="187"/>
      <c r="AQ24" s="149"/>
      <c r="AR24" s="55"/>
      <c r="AS24" s="187"/>
      <c r="AT24" s="149">
        <v>18</v>
      </c>
      <c r="AU24" s="55"/>
      <c r="AV24" s="187"/>
      <c r="AW24" s="149"/>
      <c r="AX24" s="55"/>
      <c r="AY24" s="187"/>
      <c r="AZ24" s="149"/>
      <c r="BA24" s="55"/>
      <c r="BB24" s="187"/>
      <c r="BC24" s="149"/>
      <c r="BD24" s="55"/>
      <c r="BE24" s="187"/>
      <c r="BF24" s="149"/>
      <c r="BG24" s="55"/>
      <c r="BH24" s="187"/>
      <c r="BI24" s="149"/>
      <c r="BJ24" s="55"/>
      <c r="BK24" s="187"/>
      <c r="BL24" s="149"/>
      <c r="BM24" s="55"/>
      <c r="BN24" s="187"/>
      <c r="BO24" s="185"/>
      <c r="BP24" s="186"/>
      <c r="BQ24" s="103"/>
      <c r="BR24" s="104"/>
      <c r="BS24" s="142"/>
      <c r="BT24" s="103"/>
      <c r="BU24" s="104"/>
      <c r="BV24" s="142"/>
      <c r="BW24" s="103"/>
      <c r="BX24" s="142"/>
      <c r="BY24" s="103"/>
      <c r="BZ24" s="142"/>
      <c r="CA24" s="104"/>
      <c r="CB24" s="103"/>
      <c r="CC24" s="103"/>
      <c r="CD24" s="104"/>
      <c r="CE24" s="103"/>
      <c r="CF24" s="90"/>
    </row>
    <row r="25" spans="2:84" ht="13.5">
      <c r="B25" s="75" t="s">
        <v>74</v>
      </c>
      <c r="C25" s="163" t="s">
        <v>89</v>
      </c>
      <c r="D25" s="129">
        <f t="shared" si="11"/>
        <v>3</v>
      </c>
      <c r="E25" s="129">
        <f t="shared" si="12"/>
        <v>3</v>
      </c>
      <c r="F25" s="129">
        <f t="shared" si="7"/>
        <v>2</v>
      </c>
      <c r="G25" s="129">
        <f t="shared" si="8"/>
        <v>16</v>
      </c>
      <c r="H25" s="126">
        <f>IF(E25="-","-",MAX(M25:CT25))</f>
        <v>8</v>
      </c>
      <c r="I25" s="129" t="s">
        <v>52</v>
      </c>
      <c r="J25" s="300">
        <f t="shared" si="9"/>
        <v>16</v>
      </c>
      <c r="K25" s="129">
        <f t="shared" si="10"/>
      </c>
      <c r="M25" s="149"/>
      <c r="N25" s="55"/>
      <c r="O25" s="99"/>
      <c r="P25" s="149"/>
      <c r="Q25" s="55"/>
      <c r="R25" s="100"/>
      <c r="S25" s="149"/>
      <c r="T25" s="55"/>
      <c r="U25" s="101"/>
      <c r="V25" s="149"/>
      <c r="W25" s="55"/>
      <c r="X25" s="102"/>
      <c r="Y25" s="149">
        <v>7</v>
      </c>
      <c r="Z25" s="55"/>
      <c r="AA25" s="102"/>
      <c r="AB25" s="149"/>
      <c r="AC25" s="55"/>
      <c r="AD25" s="102"/>
      <c r="AE25" s="149"/>
      <c r="AF25" s="55"/>
      <c r="AG25" s="187"/>
      <c r="AH25" s="149"/>
      <c r="AI25" s="55"/>
      <c r="AJ25" s="101"/>
      <c r="AK25" s="149"/>
      <c r="AL25" s="55"/>
      <c r="AM25" s="187"/>
      <c r="AN25" s="149"/>
      <c r="AO25" s="55"/>
      <c r="AP25" s="187"/>
      <c r="AQ25" s="149"/>
      <c r="AR25" s="55"/>
      <c r="AS25" s="187"/>
      <c r="AT25" s="149"/>
      <c r="AU25" s="55"/>
      <c r="AV25" s="187"/>
      <c r="AW25" s="149"/>
      <c r="AX25" s="55"/>
      <c r="AY25" s="187"/>
      <c r="AZ25" s="149">
        <v>1</v>
      </c>
      <c r="BA25" s="55" t="s">
        <v>45</v>
      </c>
      <c r="BB25" s="187"/>
      <c r="BC25" s="149"/>
      <c r="BD25" s="55"/>
      <c r="BE25" s="187"/>
      <c r="BF25" s="149"/>
      <c r="BG25" s="55"/>
      <c r="BH25" s="187"/>
      <c r="BI25" s="149">
        <v>8</v>
      </c>
      <c r="BJ25" s="55" t="s">
        <v>45</v>
      </c>
      <c r="BK25" s="187"/>
      <c r="BL25" s="149"/>
      <c r="BM25" s="55"/>
      <c r="BN25" s="187"/>
      <c r="BO25" s="185"/>
      <c r="BP25" s="186"/>
      <c r="BQ25" s="103"/>
      <c r="BR25" s="104"/>
      <c r="BS25" s="142"/>
      <c r="BT25" s="103"/>
      <c r="BU25" s="104"/>
      <c r="BV25" s="142"/>
      <c r="BW25" s="103"/>
      <c r="BX25" s="142"/>
      <c r="BY25" s="103"/>
      <c r="BZ25" s="142"/>
      <c r="CA25" s="104"/>
      <c r="CB25" s="103"/>
      <c r="CC25" s="103"/>
      <c r="CD25" s="104"/>
      <c r="CE25" s="103"/>
      <c r="CF25" s="90"/>
    </row>
    <row r="26" spans="2:84" ht="13.5" customHeight="1">
      <c r="B26" s="75" t="s">
        <v>275</v>
      </c>
      <c r="C26" s="163" t="s">
        <v>89</v>
      </c>
      <c r="D26" s="129">
        <f t="shared" si="11"/>
        <v>2</v>
      </c>
      <c r="E26" s="129">
        <f t="shared" si="12"/>
        <v>1</v>
      </c>
      <c r="F26" s="129">
        <f t="shared" si="7"/>
        <v>0</v>
      </c>
      <c r="G26" s="129">
        <f t="shared" si="8"/>
        <v>15</v>
      </c>
      <c r="H26" s="126">
        <f>IF(E26="-","-",MAX(M26:CT26))</f>
        <v>15</v>
      </c>
      <c r="I26" s="129"/>
      <c r="J26" s="300">
        <f t="shared" si="9"/>
        <v>15</v>
      </c>
      <c r="K26" s="129">
        <f t="shared" si="10"/>
      </c>
      <c r="M26" s="149"/>
      <c r="N26" s="55"/>
      <c r="O26" s="99"/>
      <c r="P26" s="149"/>
      <c r="Q26" s="55"/>
      <c r="R26" s="100"/>
      <c r="S26" s="149"/>
      <c r="T26" s="55"/>
      <c r="U26" s="101"/>
      <c r="V26" s="149"/>
      <c r="W26" s="55"/>
      <c r="X26" s="102"/>
      <c r="Y26" s="149"/>
      <c r="Z26" s="55"/>
      <c r="AA26" s="102"/>
      <c r="AB26" s="149"/>
      <c r="AC26" s="55"/>
      <c r="AD26" s="102"/>
      <c r="AE26" s="149"/>
      <c r="AF26" s="55"/>
      <c r="AG26" s="187"/>
      <c r="AH26" s="149"/>
      <c r="AI26" s="55"/>
      <c r="AJ26" s="101"/>
      <c r="AK26" s="149"/>
      <c r="AL26" s="55"/>
      <c r="AM26" s="187"/>
      <c r="AN26" s="149"/>
      <c r="AO26" s="55"/>
      <c r="AP26" s="187"/>
      <c r="AQ26" s="149"/>
      <c r="AR26" s="55"/>
      <c r="AS26" s="187"/>
      <c r="AT26" s="149"/>
      <c r="AU26" s="55"/>
      <c r="AV26" s="187"/>
      <c r="AW26" s="149">
        <v>15</v>
      </c>
      <c r="AX26" s="55"/>
      <c r="AY26" s="187"/>
      <c r="AZ26" s="149"/>
      <c r="BA26" s="55"/>
      <c r="BB26" s="187"/>
      <c r="BC26" s="149"/>
      <c r="BD26" s="55"/>
      <c r="BE26" s="187"/>
      <c r="BF26" s="149" t="s">
        <v>51</v>
      </c>
      <c r="BG26" s="55"/>
      <c r="BH26" s="187"/>
      <c r="BI26" s="149"/>
      <c r="BJ26" s="55"/>
      <c r="BK26" s="187"/>
      <c r="BL26" s="149"/>
      <c r="BM26" s="55"/>
      <c r="BN26" s="187"/>
      <c r="BO26" s="185"/>
      <c r="BP26" s="186"/>
      <c r="BQ26" s="103"/>
      <c r="BR26" s="104"/>
      <c r="BS26" s="142"/>
      <c r="BT26" s="103"/>
      <c r="BU26" s="104"/>
      <c r="BV26" s="142"/>
      <c r="BW26" s="103"/>
      <c r="BX26" s="142"/>
      <c r="BY26" s="103"/>
      <c r="BZ26" s="142"/>
      <c r="CA26" s="104"/>
      <c r="CB26" s="103"/>
      <c r="CC26" s="103"/>
      <c r="CD26" s="104"/>
      <c r="CE26" s="103"/>
      <c r="CF26" s="90"/>
    </row>
    <row r="27" spans="2:84" ht="13.5" customHeight="1">
      <c r="B27" s="75" t="s">
        <v>276</v>
      </c>
      <c r="C27" s="164" t="s">
        <v>90</v>
      </c>
      <c r="D27" s="129">
        <f t="shared" si="11"/>
        <v>1</v>
      </c>
      <c r="E27" s="129">
        <f t="shared" si="12"/>
        <v>1</v>
      </c>
      <c r="F27" s="129">
        <f t="shared" si="7"/>
        <v>0</v>
      </c>
      <c r="G27" s="129">
        <f t="shared" si="8"/>
        <v>14</v>
      </c>
      <c r="H27" s="126">
        <f>IF(E27="-","-",MAX(M27:CT27))</f>
        <v>14</v>
      </c>
      <c r="I27" s="129"/>
      <c r="J27" s="300">
        <f t="shared" si="9"/>
        <v>14</v>
      </c>
      <c r="K27" s="129">
        <f t="shared" si="10"/>
      </c>
      <c r="L27" s="3"/>
      <c r="M27" s="149"/>
      <c r="N27" s="55"/>
      <c r="O27" s="99"/>
      <c r="P27" s="149"/>
      <c r="Q27" s="55"/>
      <c r="R27" s="100"/>
      <c r="S27" s="149"/>
      <c r="T27" s="55"/>
      <c r="U27" s="101"/>
      <c r="V27" s="149"/>
      <c r="W27" s="55"/>
      <c r="X27" s="102"/>
      <c r="Y27" s="149"/>
      <c r="Z27" s="55"/>
      <c r="AA27" s="102"/>
      <c r="AB27" s="149"/>
      <c r="AC27" s="55"/>
      <c r="AD27" s="102"/>
      <c r="AE27" s="149"/>
      <c r="AF27" s="55"/>
      <c r="AG27" s="187"/>
      <c r="AH27" s="149"/>
      <c r="AI27" s="55"/>
      <c r="AJ27" s="101"/>
      <c r="AK27" s="149"/>
      <c r="AL27" s="55"/>
      <c r="AM27" s="187"/>
      <c r="AN27" s="149"/>
      <c r="AO27" s="55"/>
      <c r="AP27" s="187"/>
      <c r="AQ27" s="149"/>
      <c r="AR27" s="55"/>
      <c r="AS27" s="187"/>
      <c r="AT27" s="149"/>
      <c r="AU27" s="55"/>
      <c r="AV27" s="187"/>
      <c r="AW27" s="149"/>
      <c r="AX27" s="55"/>
      <c r="AY27" s="187"/>
      <c r="AZ27" s="149">
        <v>14</v>
      </c>
      <c r="BA27" s="55"/>
      <c r="BB27" s="187"/>
      <c r="BC27" s="149"/>
      <c r="BD27" s="55"/>
      <c r="BE27" s="187"/>
      <c r="BF27" s="149"/>
      <c r="BG27" s="55"/>
      <c r="BH27" s="187"/>
      <c r="BI27" s="149"/>
      <c r="BJ27" s="55"/>
      <c r="BK27" s="187"/>
      <c r="BL27" s="149"/>
      <c r="BM27" s="55"/>
      <c r="BN27" s="187"/>
      <c r="BO27" s="185"/>
      <c r="BP27" s="186"/>
      <c r="BQ27" s="103"/>
      <c r="BR27" s="104"/>
      <c r="BS27" s="142"/>
      <c r="BT27" s="103"/>
      <c r="BU27" s="104"/>
      <c r="BV27" s="142"/>
      <c r="BW27" s="103"/>
      <c r="BX27" s="142"/>
      <c r="BY27" s="103"/>
      <c r="BZ27" s="142"/>
      <c r="CA27" s="104"/>
      <c r="CB27" s="103"/>
      <c r="CC27" s="103"/>
      <c r="CD27" s="104"/>
      <c r="CE27" s="103"/>
      <c r="CF27" s="90"/>
    </row>
    <row r="28" spans="2:84" ht="13.5" customHeight="1">
      <c r="B28" s="75" t="s">
        <v>271</v>
      </c>
      <c r="C28" s="163" t="s">
        <v>89</v>
      </c>
      <c r="D28" s="129">
        <f t="shared" si="11"/>
        <v>2</v>
      </c>
      <c r="E28" s="129">
        <f t="shared" si="12"/>
        <v>1</v>
      </c>
      <c r="F28" s="129">
        <f t="shared" si="7"/>
        <v>1</v>
      </c>
      <c r="G28" s="129">
        <f t="shared" si="8"/>
        <v>13</v>
      </c>
      <c r="H28" s="126">
        <f>IF(E28="-","-",MAX(M28:CT28))</f>
        <v>13</v>
      </c>
      <c r="I28" s="129" t="s">
        <v>52</v>
      </c>
      <c r="J28" s="300">
        <f t="shared" si="9"/>
        <v>13</v>
      </c>
      <c r="K28" s="129" t="str">
        <f t="shared" si="10"/>
        <v>*</v>
      </c>
      <c r="M28" s="149"/>
      <c r="N28" s="55"/>
      <c r="O28" s="99"/>
      <c r="P28" s="149"/>
      <c r="Q28" s="55"/>
      <c r="R28" s="100"/>
      <c r="S28" s="149"/>
      <c r="T28" s="55"/>
      <c r="U28" s="101"/>
      <c r="V28" s="149"/>
      <c r="W28" s="55"/>
      <c r="X28" s="102"/>
      <c r="Y28" s="149"/>
      <c r="Z28" s="55"/>
      <c r="AA28" s="102"/>
      <c r="AB28" s="149"/>
      <c r="AC28" s="55"/>
      <c r="AD28" s="102"/>
      <c r="AE28" s="149"/>
      <c r="AF28" s="55"/>
      <c r="AG28" s="187"/>
      <c r="AH28" s="149"/>
      <c r="AI28" s="55"/>
      <c r="AJ28" s="101"/>
      <c r="AK28" s="149"/>
      <c r="AL28" s="55"/>
      <c r="AM28" s="187"/>
      <c r="AN28" s="149"/>
      <c r="AO28" s="55"/>
      <c r="AP28" s="187"/>
      <c r="AQ28" s="149"/>
      <c r="AR28" s="55"/>
      <c r="AS28" s="187"/>
      <c r="AT28" s="149">
        <v>13</v>
      </c>
      <c r="AU28" s="55" t="s">
        <v>45</v>
      </c>
      <c r="AV28" s="187"/>
      <c r="AW28" s="149"/>
      <c r="AX28" s="55"/>
      <c r="AY28" s="187"/>
      <c r="AZ28" s="149"/>
      <c r="BA28" s="55"/>
      <c r="BB28" s="187"/>
      <c r="BC28" s="149" t="s">
        <v>51</v>
      </c>
      <c r="BD28" s="55"/>
      <c r="BE28" s="187"/>
      <c r="BF28" s="149"/>
      <c r="BG28" s="55"/>
      <c r="BH28" s="187"/>
      <c r="BI28" s="149"/>
      <c r="BJ28" s="55"/>
      <c r="BK28" s="187"/>
      <c r="BL28" s="149"/>
      <c r="BM28" s="55"/>
      <c r="BN28" s="187"/>
      <c r="BO28" s="185"/>
      <c r="BP28" s="186"/>
      <c r="BQ28" s="103"/>
      <c r="BR28" s="104"/>
      <c r="BS28" s="142"/>
      <c r="BT28" s="103"/>
      <c r="BU28" s="104"/>
      <c r="BV28" s="142"/>
      <c r="BW28" s="103"/>
      <c r="BX28" s="142"/>
      <c r="BY28" s="103"/>
      <c r="BZ28" s="142"/>
      <c r="CA28" s="104"/>
      <c r="CB28" s="103"/>
      <c r="CC28" s="103"/>
      <c r="CD28" s="104"/>
      <c r="CE28" s="103"/>
      <c r="CF28" s="90"/>
    </row>
    <row r="29" spans="2:84" ht="13.5" customHeight="1">
      <c r="B29" s="75" t="s">
        <v>270</v>
      </c>
      <c r="C29" s="163" t="s">
        <v>88</v>
      </c>
      <c r="D29" s="129">
        <f t="shared" si="11"/>
        <v>2</v>
      </c>
      <c r="E29" s="129">
        <f t="shared" si="12"/>
        <v>1</v>
      </c>
      <c r="F29" s="129">
        <f t="shared" si="7"/>
        <v>0</v>
      </c>
      <c r="G29" s="129">
        <f t="shared" si="8"/>
        <v>13</v>
      </c>
      <c r="H29" s="126">
        <f>IF(E29="-","-",MAX(M29:CE29))</f>
        <v>13</v>
      </c>
      <c r="I29" s="129"/>
      <c r="J29" s="300">
        <f t="shared" si="9"/>
        <v>13</v>
      </c>
      <c r="K29" s="129">
        <f t="shared" si="10"/>
      </c>
      <c r="M29" s="149"/>
      <c r="N29" s="55"/>
      <c r="O29" s="99"/>
      <c r="P29" s="149"/>
      <c r="Q29" s="55"/>
      <c r="R29" s="100"/>
      <c r="S29" s="149"/>
      <c r="T29" s="55"/>
      <c r="U29" s="101"/>
      <c r="V29" s="149"/>
      <c r="W29" s="55"/>
      <c r="X29" s="102"/>
      <c r="Y29" s="149"/>
      <c r="Z29" s="55"/>
      <c r="AA29" s="102"/>
      <c r="AB29" s="149"/>
      <c r="AC29" s="55"/>
      <c r="AD29" s="102"/>
      <c r="AE29" s="149"/>
      <c r="AF29" s="55"/>
      <c r="AG29" s="187"/>
      <c r="AH29" s="149"/>
      <c r="AI29" s="55"/>
      <c r="AJ29" s="101"/>
      <c r="AK29" s="149"/>
      <c r="AL29" s="55"/>
      <c r="AM29" s="187"/>
      <c r="AN29" s="149"/>
      <c r="AO29" s="55"/>
      <c r="AP29" s="187"/>
      <c r="AQ29" s="149"/>
      <c r="AR29" s="55"/>
      <c r="AS29" s="187"/>
      <c r="AT29" s="149">
        <v>13</v>
      </c>
      <c r="AU29" s="55"/>
      <c r="AV29" s="187"/>
      <c r="AW29" s="149"/>
      <c r="AX29" s="55"/>
      <c r="AY29" s="187"/>
      <c r="AZ29" s="149"/>
      <c r="BA29" s="55"/>
      <c r="BB29" s="187"/>
      <c r="BC29" s="149"/>
      <c r="BD29" s="55"/>
      <c r="BE29" s="187"/>
      <c r="BF29" s="149"/>
      <c r="BG29" s="55"/>
      <c r="BH29" s="187"/>
      <c r="BI29" s="149"/>
      <c r="BJ29" s="55"/>
      <c r="BK29" s="187"/>
      <c r="BL29" s="149" t="s">
        <v>51</v>
      </c>
      <c r="BM29" s="55"/>
      <c r="BN29" s="187"/>
      <c r="BO29" s="185"/>
      <c r="BP29" s="186"/>
      <c r="BQ29" s="103"/>
      <c r="BR29" s="104"/>
      <c r="BS29" s="142"/>
      <c r="BT29" s="103"/>
      <c r="BU29" s="104"/>
      <c r="BV29" s="142"/>
      <c r="BW29" s="103"/>
      <c r="BX29" s="142"/>
      <c r="BY29" s="103"/>
      <c r="BZ29" s="142"/>
      <c r="CA29" s="104"/>
      <c r="CB29" s="103"/>
      <c r="CC29" s="103"/>
      <c r="CD29" s="104"/>
      <c r="CE29" s="103"/>
      <c r="CF29" s="90"/>
    </row>
    <row r="30" spans="2:84" ht="13.5" customHeight="1">
      <c r="B30" s="75" t="s">
        <v>290</v>
      </c>
      <c r="C30" s="164" t="s">
        <v>90</v>
      </c>
      <c r="D30" s="129">
        <f t="shared" si="11"/>
        <v>1</v>
      </c>
      <c r="E30" s="129">
        <f t="shared" si="12"/>
        <v>1</v>
      </c>
      <c r="F30" s="129">
        <f t="shared" si="7"/>
        <v>0</v>
      </c>
      <c r="G30" s="129">
        <f t="shared" si="8"/>
        <v>10</v>
      </c>
      <c r="H30" s="126">
        <f>IF(E30="-","-",MAX(M30:CT30))</f>
        <v>10</v>
      </c>
      <c r="I30" s="129"/>
      <c r="J30" s="300">
        <f t="shared" si="9"/>
        <v>10</v>
      </c>
      <c r="K30" s="129">
        <f t="shared" si="10"/>
      </c>
      <c r="M30" s="149"/>
      <c r="N30" s="55"/>
      <c r="O30" s="99"/>
      <c r="P30" s="149"/>
      <c r="Q30" s="55"/>
      <c r="R30" s="100"/>
      <c r="S30" s="149"/>
      <c r="T30" s="55"/>
      <c r="U30" s="101"/>
      <c r="V30" s="149"/>
      <c r="W30" s="55"/>
      <c r="X30" s="102"/>
      <c r="Y30" s="149"/>
      <c r="Z30" s="55"/>
      <c r="AA30" s="102"/>
      <c r="AB30" s="149"/>
      <c r="AC30" s="55"/>
      <c r="AD30" s="102"/>
      <c r="AE30" s="149"/>
      <c r="AF30" s="55"/>
      <c r="AG30" s="187"/>
      <c r="AH30" s="149"/>
      <c r="AI30" s="55"/>
      <c r="AJ30" s="101"/>
      <c r="AK30" s="149"/>
      <c r="AL30" s="55"/>
      <c r="AM30" s="187"/>
      <c r="AN30" s="149"/>
      <c r="AO30" s="55"/>
      <c r="AP30" s="187"/>
      <c r="AQ30" s="149"/>
      <c r="AR30" s="55"/>
      <c r="AS30" s="187"/>
      <c r="AT30" s="149"/>
      <c r="AU30" s="55"/>
      <c r="AV30" s="187"/>
      <c r="AW30" s="149"/>
      <c r="AX30" s="55"/>
      <c r="AY30" s="187"/>
      <c r="AZ30" s="149"/>
      <c r="BA30" s="55"/>
      <c r="BB30" s="187"/>
      <c r="BC30" s="149"/>
      <c r="BD30" s="55"/>
      <c r="BE30" s="187"/>
      <c r="BF30" s="149"/>
      <c r="BG30" s="55"/>
      <c r="BH30" s="187"/>
      <c r="BI30" s="149">
        <v>10</v>
      </c>
      <c r="BJ30" s="55"/>
      <c r="BK30" s="187"/>
      <c r="BL30" s="149"/>
      <c r="BM30" s="55"/>
      <c r="BN30" s="187"/>
      <c r="BO30" s="185"/>
      <c r="BP30" s="186"/>
      <c r="BQ30" s="103"/>
      <c r="BR30" s="104"/>
      <c r="BS30" s="142"/>
      <c r="BT30" s="103"/>
      <c r="BU30" s="104"/>
      <c r="BV30" s="142"/>
      <c r="BW30" s="103"/>
      <c r="BX30" s="142"/>
      <c r="BY30" s="103"/>
      <c r="BZ30" s="142"/>
      <c r="CA30" s="104"/>
      <c r="CB30" s="103"/>
      <c r="CC30" s="103"/>
      <c r="CD30" s="104"/>
      <c r="CE30" s="103"/>
      <c r="CF30" s="90"/>
    </row>
    <row r="31" spans="2:84" ht="13.5" customHeight="1">
      <c r="B31" s="75" t="s">
        <v>257</v>
      </c>
      <c r="C31" s="164" t="s">
        <v>177</v>
      </c>
      <c r="D31" s="129">
        <f t="shared" si="11"/>
        <v>1</v>
      </c>
      <c r="E31" s="129">
        <f t="shared" si="12"/>
        <v>1</v>
      </c>
      <c r="F31" s="129">
        <f t="shared" si="7"/>
        <v>0</v>
      </c>
      <c r="G31" s="129">
        <f t="shared" si="8"/>
        <v>9</v>
      </c>
      <c r="H31" s="126">
        <f>IF(E31="-","-",MAX(M31:CE31))</f>
        <v>9</v>
      </c>
      <c r="I31" s="129"/>
      <c r="J31" s="300">
        <f t="shared" si="9"/>
        <v>9</v>
      </c>
      <c r="K31" s="129">
        <f t="shared" si="10"/>
      </c>
      <c r="L31" s="3"/>
      <c r="M31" s="149"/>
      <c r="N31" s="55"/>
      <c r="O31" s="99"/>
      <c r="P31" s="149"/>
      <c r="Q31" s="55"/>
      <c r="R31" s="100"/>
      <c r="S31" s="149"/>
      <c r="T31" s="55"/>
      <c r="U31" s="101"/>
      <c r="V31" s="149"/>
      <c r="W31" s="55"/>
      <c r="X31" s="102"/>
      <c r="Y31" s="149"/>
      <c r="Z31" s="55"/>
      <c r="AA31" s="102"/>
      <c r="AB31" s="149"/>
      <c r="AC31" s="55"/>
      <c r="AD31" s="102"/>
      <c r="AE31" s="149"/>
      <c r="AF31" s="55"/>
      <c r="AG31" s="187"/>
      <c r="AH31" s="149"/>
      <c r="AI31" s="55"/>
      <c r="AJ31" s="101"/>
      <c r="AK31" s="149"/>
      <c r="AL31" s="55"/>
      <c r="AM31" s="187"/>
      <c r="AN31" s="149"/>
      <c r="AO31" s="55"/>
      <c r="AP31" s="187"/>
      <c r="AQ31" s="149">
        <v>9</v>
      </c>
      <c r="AR31" s="55"/>
      <c r="AS31" s="187"/>
      <c r="AT31" s="149"/>
      <c r="AU31" s="55"/>
      <c r="AV31" s="187"/>
      <c r="AW31" s="149"/>
      <c r="AX31" s="55"/>
      <c r="AY31" s="187"/>
      <c r="AZ31" s="149"/>
      <c r="BA31" s="55"/>
      <c r="BB31" s="187"/>
      <c r="BC31" s="149"/>
      <c r="BD31" s="55"/>
      <c r="BE31" s="187"/>
      <c r="BF31" s="149"/>
      <c r="BG31" s="55"/>
      <c r="BH31" s="187"/>
      <c r="BI31" s="149"/>
      <c r="BJ31" s="55"/>
      <c r="BK31" s="187"/>
      <c r="BL31" s="149"/>
      <c r="BM31" s="55"/>
      <c r="BN31" s="187"/>
      <c r="BO31" s="185"/>
      <c r="BP31" s="186"/>
      <c r="BQ31" s="103"/>
      <c r="BR31" s="104"/>
      <c r="BS31" s="142"/>
      <c r="BT31" s="103"/>
      <c r="BU31" s="104"/>
      <c r="BV31" s="142"/>
      <c r="BW31" s="103"/>
      <c r="BX31" s="142"/>
      <c r="BY31" s="103"/>
      <c r="BZ31" s="142"/>
      <c r="CA31" s="104"/>
      <c r="CB31" s="103"/>
      <c r="CC31" s="103"/>
      <c r="CD31" s="104"/>
      <c r="CE31" s="103"/>
      <c r="CF31" s="90"/>
    </row>
    <row r="32" spans="2:84" ht="13.5" customHeight="1">
      <c r="B32" s="75" t="s">
        <v>176</v>
      </c>
      <c r="C32" s="163" t="s">
        <v>88</v>
      </c>
      <c r="D32" s="129">
        <f t="shared" si="11"/>
        <v>5</v>
      </c>
      <c r="E32" s="129">
        <f t="shared" si="12"/>
        <v>2</v>
      </c>
      <c r="F32" s="129">
        <f t="shared" si="7"/>
        <v>1</v>
      </c>
      <c r="G32" s="129">
        <f t="shared" si="8"/>
        <v>7</v>
      </c>
      <c r="H32" s="126">
        <f>IF(E32="-","-",MAX(M32:CE32))</f>
        <v>5</v>
      </c>
      <c r="I32" s="129" t="s">
        <v>52</v>
      </c>
      <c r="J32" s="300">
        <f t="shared" si="9"/>
        <v>7</v>
      </c>
      <c r="K32" s="129">
        <f t="shared" si="10"/>
      </c>
      <c r="M32" s="149">
        <v>2</v>
      </c>
      <c r="N32" s="55" t="s">
        <v>45</v>
      </c>
      <c r="O32" s="99"/>
      <c r="P32" s="149">
        <v>5</v>
      </c>
      <c r="Q32" s="55"/>
      <c r="R32" s="100"/>
      <c r="S32" s="149"/>
      <c r="T32" s="55"/>
      <c r="U32" s="101"/>
      <c r="V32" s="149" t="s">
        <v>51</v>
      </c>
      <c r="W32" s="55"/>
      <c r="X32" s="101"/>
      <c r="Y32" s="149"/>
      <c r="Z32" s="55"/>
      <c r="AA32" s="101"/>
      <c r="AB32" s="149"/>
      <c r="AC32" s="55"/>
      <c r="AD32" s="101"/>
      <c r="AE32" s="149" t="s">
        <v>51</v>
      </c>
      <c r="AF32" s="55"/>
      <c r="AG32" s="141"/>
      <c r="AH32" s="149"/>
      <c r="AI32" s="55"/>
      <c r="AJ32" s="101"/>
      <c r="AK32" s="149"/>
      <c r="AL32" s="55"/>
      <c r="AM32" s="187"/>
      <c r="AN32" s="149" t="s">
        <v>51</v>
      </c>
      <c r="AO32" s="55"/>
      <c r="AP32" s="187"/>
      <c r="AQ32" s="149"/>
      <c r="AR32" s="55"/>
      <c r="AS32" s="187"/>
      <c r="AT32" s="149"/>
      <c r="AU32" s="55"/>
      <c r="AV32" s="187"/>
      <c r="AW32" s="149"/>
      <c r="AX32" s="55"/>
      <c r="AY32" s="187"/>
      <c r="AZ32" s="149"/>
      <c r="BA32" s="55"/>
      <c r="BB32" s="187"/>
      <c r="BC32" s="149"/>
      <c r="BD32" s="55"/>
      <c r="BE32" s="187"/>
      <c r="BF32" s="149"/>
      <c r="BG32" s="55"/>
      <c r="BH32" s="187"/>
      <c r="BI32" s="149"/>
      <c r="BJ32" s="55"/>
      <c r="BK32" s="187"/>
      <c r="BL32" s="149"/>
      <c r="BM32" s="55"/>
      <c r="BN32" s="187"/>
      <c r="BO32" s="185"/>
      <c r="BP32" s="186"/>
      <c r="BQ32" s="103"/>
      <c r="BR32" s="104"/>
      <c r="BS32" s="142"/>
      <c r="BT32" s="103"/>
      <c r="BU32" s="104"/>
      <c r="BV32" s="142"/>
      <c r="BW32" s="103"/>
      <c r="BX32" s="142"/>
      <c r="BY32" s="103"/>
      <c r="BZ32" s="142"/>
      <c r="CA32" s="104"/>
      <c r="CB32" s="103"/>
      <c r="CC32" s="103"/>
      <c r="CD32" s="104"/>
      <c r="CE32" s="103"/>
      <c r="CF32" s="90"/>
    </row>
    <row r="33" spans="2:84" ht="13.5" customHeight="1">
      <c r="B33" s="75" t="s">
        <v>182</v>
      </c>
      <c r="C33" s="163" t="s">
        <v>208</v>
      </c>
      <c r="D33" s="129">
        <f t="shared" si="11"/>
        <v>7</v>
      </c>
      <c r="E33" s="129">
        <f t="shared" si="12"/>
        <v>2</v>
      </c>
      <c r="F33" s="129">
        <f t="shared" si="7"/>
        <v>1</v>
      </c>
      <c r="G33" s="129">
        <f t="shared" si="8"/>
        <v>7</v>
      </c>
      <c r="H33" s="126">
        <f>IF(E33="-","-",MAX(M33:CT33))</f>
        <v>7</v>
      </c>
      <c r="I33" s="129" t="s">
        <v>52</v>
      </c>
      <c r="J33" s="300">
        <f t="shared" si="9"/>
        <v>7</v>
      </c>
      <c r="K33" s="129">
        <f t="shared" si="10"/>
      </c>
      <c r="M33" s="149"/>
      <c r="N33" s="55"/>
      <c r="O33" s="99"/>
      <c r="P33" s="149">
        <v>0</v>
      </c>
      <c r="Q33" s="55" t="s">
        <v>45</v>
      </c>
      <c r="R33" s="100"/>
      <c r="S33" s="149"/>
      <c r="T33" s="55"/>
      <c r="U33" s="101"/>
      <c r="V33" s="149" t="s">
        <v>51</v>
      </c>
      <c r="W33" s="55"/>
      <c r="X33" s="102"/>
      <c r="Y33" s="149" t="s">
        <v>51</v>
      </c>
      <c r="Z33" s="55"/>
      <c r="AA33" s="102"/>
      <c r="AB33" s="149" t="s">
        <v>51</v>
      </c>
      <c r="AC33" s="55"/>
      <c r="AD33" s="102"/>
      <c r="AE33" s="149" t="s">
        <v>51</v>
      </c>
      <c r="AF33" s="55"/>
      <c r="AG33" s="187"/>
      <c r="AH33" s="149"/>
      <c r="AI33" s="55"/>
      <c r="AJ33" s="101"/>
      <c r="AK33" s="149"/>
      <c r="AL33" s="55"/>
      <c r="AM33" s="187"/>
      <c r="AN33" s="149" t="s">
        <v>51</v>
      </c>
      <c r="AO33" s="55"/>
      <c r="AP33" s="187"/>
      <c r="AQ33" s="149"/>
      <c r="AR33" s="55"/>
      <c r="AS33" s="187"/>
      <c r="AT33" s="149">
        <v>7</v>
      </c>
      <c r="AU33" s="55"/>
      <c r="AV33" s="187"/>
      <c r="AW33" s="149"/>
      <c r="AX33" s="55"/>
      <c r="AY33" s="187"/>
      <c r="AZ33" s="149"/>
      <c r="BA33" s="55"/>
      <c r="BB33" s="187"/>
      <c r="BC33" s="149"/>
      <c r="BD33" s="55"/>
      <c r="BE33" s="187"/>
      <c r="BF33" s="149"/>
      <c r="BG33" s="55"/>
      <c r="BH33" s="187"/>
      <c r="BI33" s="149"/>
      <c r="BJ33" s="55"/>
      <c r="BK33" s="187"/>
      <c r="BL33" s="149"/>
      <c r="BM33" s="55"/>
      <c r="BN33" s="187"/>
      <c r="BO33" s="185"/>
      <c r="BP33" s="186"/>
      <c r="BQ33" s="103"/>
      <c r="BR33" s="104"/>
      <c r="BS33" s="142"/>
      <c r="BT33" s="103"/>
      <c r="BU33" s="104"/>
      <c r="BV33" s="142"/>
      <c r="BW33" s="103"/>
      <c r="BX33" s="142"/>
      <c r="BY33" s="103"/>
      <c r="BZ33" s="142"/>
      <c r="CA33" s="104"/>
      <c r="CB33" s="103"/>
      <c r="CC33" s="103"/>
      <c r="CD33" s="104"/>
      <c r="CE33" s="103"/>
      <c r="CF33" s="90"/>
    </row>
    <row r="34" spans="2:84" ht="13.5">
      <c r="B34" s="75" t="s">
        <v>280</v>
      </c>
      <c r="C34" s="163" t="s">
        <v>281</v>
      </c>
      <c r="D34" s="129">
        <f t="shared" si="11"/>
        <v>2</v>
      </c>
      <c r="E34" s="129">
        <f t="shared" si="12"/>
        <v>2</v>
      </c>
      <c r="F34" s="129">
        <f t="shared" si="7"/>
        <v>0</v>
      </c>
      <c r="G34" s="129">
        <f t="shared" si="8"/>
        <v>10</v>
      </c>
      <c r="H34" s="126">
        <f>IF(E34="-","-",MAX(M34:CE34))</f>
        <v>9</v>
      </c>
      <c r="I34" s="129"/>
      <c r="J34" s="300">
        <f t="shared" si="9"/>
        <v>5</v>
      </c>
      <c r="K34" s="129">
        <f t="shared" si="10"/>
      </c>
      <c r="L34" s="3"/>
      <c r="M34" s="149"/>
      <c r="N34" s="55"/>
      <c r="O34" s="99"/>
      <c r="P34" s="149"/>
      <c r="Q34" s="55"/>
      <c r="R34" s="100"/>
      <c r="S34" s="149"/>
      <c r="T34" s="55"/>
      <c r="U34" s="101"/>
      <c r="V34" s="149"/>
      <c r="W34" s="55"/>
      <c r="X34" s="102"/>
      <c r="Y34" s="149"/>
      <c r="Z34" s="55"/>
      <c r="AA34" s="102"/>
      <c r="AB34" s="149"/>
      <c r="AC34" s="55"/>
      <c r="AD34" s="102"/>
      <c r="AE34" s="149"/>
      <c r="AF34" s="55"/>
      <c r="AG34" s="187"/>
      <c r="AH34" s="149"/>
      <c r="AI34" s="55"/>
      <c r="AJ34" s="101"/>
      <c r="AK34" s="149"/>
      <c r="AL34" s="55"/>
      <c r="AM34" s="187"/>
      <c r="AN34" s="149"/>
      <c r="AO34" s="55"/>
      <c r="AP34" s="187"/>
      <c r="AQ34" s="149"/>
      <c r="AR34" s="55"/>
      <c r="AS34" s="187"/>
      <c r="AT34" s="149"/>
      <c r="AU34" s="55"/>
      <c r="AV34" s="187"/>
      <c r="AW34" s="149"/>
      <c r="AX34" s="55"/>
      <c r="AY34" s="187"/>
      <c r="AZ34" s="149">
        <v>9</v>
      </c>
      <c r="BA34" s="55"/>
      <c r="BB34" s="187"/>
      <c r="BC34" s="149"/>
      <c r="BD34" s="55"/>
      <c r="BE34" s="187"/>
      <c r="BF34" s="149"/>
      <c r="BG34" s="55"/>
      <c r="BH34" s="187"/>
      <c r="BI34" s="149">
        <v>1</v>
      </c>
      <c r="BJ34" s="55"/>
      <c r="BK34" s="187"/>
      <c r="BL34" s="149"/>
      <c r="BM34" s="55"/>
      <c r="BN34" s="187"/>
      <c r="BO34" s="185"/>
      <c r="BP34" s="186"/>
      <c r="BQ34" s="103"/>
      <c r="BR34" s="104"/>
      <c r="BS34" s="142"/>
      <c r="BT34" s="103"/>
      <c r="BU34" s="104"/>
      <c r="BV34" s="142"/>
      <c r="BW34" s="103"/>
      <c r="BX34" s="142"/>
      <c r="BY34" s="103"/>
      <c r="BZ34" s="142"/>
      <c r="CA34" s="104"/>
      <c r="CB34" s="103"/>
      <c r="CC34" s="103"/>
      <c r="CD34" s="104"/>
      <c r="CE34" s="103"/>
      <c r="CF34" s="90"/>
    </row>
    <row r="35" spans="2:84" ht="13.5" customHeight="1">
      <c r="B35" s="75" t="s">
        <v>289</v>
      </c>
      <c r="C35" s="163" t="s">
        <v>89</v>
      </c>
      <c r="D35" s="129">
        <f t="shared" si="11"/>
        <v>1</v>
      </c>
      <c r="E35" s="129">
        <f t="shared" si="12"/>
        <v>1</v>
      </c>
      <c r="F35" s="129">
        <f t="shared" si="7"/>
        <v>0</v>
      </c>
      <c r="G35" s="129">
        <f t="shared" si="8"/>
        <v>3</v>
      </c>
      <c r="H35" s="126">
        <f>IF(E35="-","-",MAX(M35:CT35))</f>
        <v>3</v>
      </c>
      <c r="I35" s="129"/>
      <c r="J35" s="300">
        <f aca="true" t="shared" si="13" ref="J35:J47">IF(E35="-","-",IF(E35-F35=0,G35,G35/(E35-F35)))</f>
        <v>3</v>
      </c>
      <c r="K35" s="129">
        <f t="shared" si="10"/>
      </c>
      <c r="M35" s="149"/>
      <c r="N35" s="55"/>
      <c r="O35" s="99"/>
      <c r="P35" s="149"/>
      <c r="Q35" s="55"/>
      <c r="R35" s="100"/>
      <c r="S35" s="149"/>
      <c r="T35" s="55"/>
      <c r="U35" s="101"/>
      <c r="V35" s="149"/>
      <c r="W35" s="55"/>
      <c r="X35" s="102"/>
      <c r="Y35" s="149"/>
      <c r="Z35" s="55"/>
      <c r="AA35" s="102"/>
      <c r="AB35" s="149"/>
      <c r="AC35" s="55"/>
      <c r="AD35" s="102"/>
      <c r="AE35" s="149"/>
      <c r="AF35" s="55"/>
      <c r="AG35" s="187"/>
      <c r="AH35" s="149"/>
      <c r="AI35" s="55"/>
      <c r="AJ35" s="101"/>
      <c r="AK35" s="149"/>
      <c r="AL35" s="55"/>
      <c r="AM35" s="187"/>
      <c r="AN35" s="149"/>
      <c r="AO35" s="55"/>
      <c r="AP35" s="187"/>
      <c r="AQ35" s="149"/>
      <c r="AR35" s="55"/>
      <c r="AS35" s="187"/>
      <c r="AT35" s="149"/>
      <c r="AU35" s="55"/>
      <c r="AV35" s="187"/>
      <c r="AW35" s="149"/>
      <c r="AX35" s="55"/>
      <c r="AY35" s="187"/>
      <c r="AZ35" s="149"/>
      <c r="BA35" s="55"/>
      <c r="BB35" s="187"/>
      <c r="BC35" s="149"/>
      <c r="BD35" s="55"/>
      <c r="BE35" s="187"/>
      <c r="BF35" s="149"/>
      <c r="BG35" s="55"/>
      <c r="BH35" s="187"/>
      <c r="BI35" s="149">
        <v>3</v>
      </c>
      <c r="BJ35" s="55"/>
      <c r="BK35" s="187"/>
      <c r="BL35" s="149"/>
      <c r="BM35" s="55"/>
      <c r="BN35" s="187"/>
      <c r="BO35" s="185"/>
      <c r="BP35" s="186"/>
      <c r="BQ35" s="103"/>
      <c r="BR35" s="104"/>
      <c r="BS35" s="142"/>
      <c r="BT35" s="103"/>
      <c r="BU35" s="104"/>
      <c r="BV35" s="142"/>
      <c r="BW35" s="103"/>
      <c r="BX35" s="142"/>
      <c r="BY35" s="103"/>
      <c r="BZ35" s="142"/>
      <c r="CA35" s="104"/>
      <c r="CB35" s="103"/>
      <c r="CC35" s="103"/>
      <c r="CD35" s="104"/>
      <c r="CE35" s="103"/>
      <c r="CF35" s="90"/>
    </row>
    <row r="36" spans="2:252" ht="13.5">
      <c r="B36" s="75" t="s">
        <v>50</v>
      </c>
      <c r="C36" s="164" t="s">
        <v>90</v>
      </c>
      <c r="D36" s="129">
        <f t="shared" si="11"/>
        <v>2</v>
      </c>
      <c r="E36" s="129">
        <f t="shared" si="12"/>
        <v>2</v>
      </c>
      <c r="F36" s="129">
        <f t="shared" si="7"/>
        <v>1</v>
      </c>
      <c r="G36" s="129">
        <f t="shared" si="8"/>
        <v>3</v>
      </c>
      <c r="H36" s="126">
        <f>IF(E36="-","-",MAX(M36:CE36))</f>
        <v>2</v>
      </c>
      <c r="I36" s="129" t="s">
        <v>52</v>
      </c>
      <c r="J36" s="300">
        <f t="shared" si="13"/>
        <v>3</v>
      </c>
      <c r="K36" s="129">
        <f t="shared" si="10"/>
      </c>
      <c r="L36" s="3"/>
      <c r="M36" s="149">
        <v>1</v>
      </c>
      <c r="N36" s="55"/>
      <c r="O36" s="99"/>
      <c r="P36" s="149"/>
      <c r="Q36" s="55"/>
      <c r="R36" s="100"/>
      <c r="S36" s="149"/>
      <c r="T36" s="55"/>
      <c r="U36" s="101"/>
      <c r="V36" s="149"/>
      <c r="W36" s="55"/>
      <c r="X36" s="102"/>
      <c r="Y36" s="149"/>
      <c r="Z36" s="55"/>
      <c r="AA36" s="102"/>
      <c r="AB36" s="149">
        <v>2</v>
      </c>
      <c r="AC36" s="55" t="s">
        <v>45</v>
      </c>
      <c r="AD36" s="102"/>
      <c r="AE36" s="149"/>
      <c r="AF36" s="55"/>
      <c r="AG36" s="187"/>
      <c r="AH36" s="149"/>
      <c r="AI36" s="55"/>
      <c r="AJ36" s="101"/>
      <c r="AK36" s="149"/>
      <c r="AL36" s="55"/>
      <c r="AM36" s="187"/>
      <c r="AN36" s="149"/>
      <c r="AO36" s="55"/>
      <c r="AP36" s="187"/>
      <c r="AQ36" s="149"/>
      <c r="AR36" s="55"/>
      <c r="AS36" s="187"/>
      <c r="AT36" s="149"/>
      <c r="AU36" s="55"/>
      <c r="AV36" s="187"/>
      <c r="AW36" s="149"/>
      <c r="AX36" s="55"/>
      <c r="AY36" s="187"/>
      <c r="AZ36" s="149"/>
      <c r="BA36" s="55"/>
      <c r="BB36" s="187"/>
      <c r="BC36" s="149"/>
      <c r="BD36" s="55"/>
      <c r="BE36" s="187"/>
      <c r="BF36" s="149"/>
      <c r="BG36" s="55"/>
      <c r="BH36" s="187"/>
      <c r="BI36" s="149"/>
      <c r="BJ36" s="55"/>
      <c r="BK36" s="187"/>
      <c r="BL36" s="149"/>
      <c r="BM36" s="55"/>
      <c r="BN36" s="187"/>
      <c r="BO36" s="185"/>
      <c r="BP36" s="186"/>
      <c r="BQ36" s="103"/>
      <c r="BR36" s="104"/>
      <c r="BS36" s="142"/>
      <c r="BT36" s="103"/>
      <c r="BU36" s="104"/>
      <c r="BV36" s="142"/>
      <c r="BW36" s="103"/>
      <c r="BX36" s="142"/>
      <c r="BY36" s="103"/>
      <c r="BZ36" s="142"/>
      <c r="CA36" s="104"/>
      <c r="CB36" s="103"/>
      <c r="CC36" s="103"/>
      <c r="CD36" s="104"/>
      <c r="CE36" s="103"/>
      <c r="CF36" s="90"/>
      <c r="IJ36" s="183"/>
      <c r="IK36" s="183"/>
      <c r="IL36" s="183"/>
      <c r="IM36" s="183"/>
      <c r="IN36" s="183"/>
      <c r="IO36" s="183"/>
      <c r="IP36" s="183"/>
      <c r="IQ36" s="183"/>
      <c r="IR36" s="183"/>
    </row>
    <row r="37" spans="2:252" ht="13.5" customHeight="1">
      <c r="B37" s="75" t="s">
        <v>71</v>
      </c>
      <c r="C37" s="163" t="s">
        <v>90</v>
      </c>
      <c r="D37" s="129">
        <f t="shared" si="11"/>
        <v>3</v>
      </c>
      <c r="E37" s="129">
        <f t="shared" si="12"/>
        <v>2</v>
      </c>
      <c r="F37" s="129">
        <f t="shared" si="7"/>
        <v>0</v>
      </c>
      <c r="G37" s="129">
        <f t="shared" si="8"/>
        <v>4</v>
      </c>
      <c r="H37" s="126">
        <f>IF(E37="-","-",MAX(M37:CE37))</f>
        <v>4</v>
      </c>
      <c r="I37" s="129"/>
      <c r="J37" s="300">
        <f t="shared" si="13"/>
        <v>2</v>
      </c>
      <c r="K37" s="129">
        <f t="shared" si="10"/>
      </c>
      <c r="M37" s="149">
        <v>0</v>
      </c>
      <c r="N37" s="55"/>
      <c r="O37" s="99"/>
      <c r="P37" s="149"/>
      <c r="Q37" s="55"/>
      <c r="R37" s="100"/>
      <c r="S37" s="149"/>
      <c r="T37" s="55"/>
      <c r="U37" s="101"/>
      <c r="V37" s="149"/>
      <c r="W37" s="55"/>
      <c r="X37" s="101"/>
      <c r="Y37" s="149"/>
      <c r="Z37" s="55"/>
      <c r="AA37" s="102"/>
      <c r="AB37" s="149"/>
      <c r="AC37" s="55"/>
      <c r="AD37" s="102"/>
      <c r="AE37" s="149"/>
      <c r="AF37" s="55"/>
      <c r="AG37" s="141"/>
      <c r="AH37" s="149"/>
      <c r="AI37" s="55"/>
      <c r="AJ37" s="101"/>
      <c r="AK37" s="149"/>
      <c r="AL37" s="55"/>
      <c r="AM37" s="187"/>
      <c r="AN37" s="149"/>
      <c r="AO37" s="55"/>
      <c r="AP37" s="187"/>
      <c r="AQ37" s="149"/>
      <c r="AR37" s="55"/>
      <c r="AS37" s="187"/>
      <c r="AT37" s="149"/>
      <c r="AU37" s="55"/>
      <c r="AV37" s="187"/>
      <c r="AW37" s="149"/>
      <c r="AX37" s="55"/>
      <c r="AY37" s="187"/>
      <c r="AZ37" s="149"/>
      <c r="BA37" s="55"/>
      <c r="BB37" s="187"/>
      <c r="BC37" s="149" t="s">
        <v>51</v>
      </c>
      <c r="BD37" s="55"/>
      <c r="BE37" s="187"/>
      <c r="BF37" s="149"/>
      <c r="BG37" s="55"/>
      <c r="BH37" s="187"/>
      <c r="BI37" s="149">
        <v>4</v>
      </c>
      <c r="BJ37" s="55"/>
      <c r="BK37" s="187"/>
      <c r="BL37" s="149"/>
      <c r="BM37" s="55"/>
      <c r="BN37" s="187"/>
      <c r="BO37" s="185"/>
      <c r="BP37" s="186"/>
      <c r="BQ37" s="103"/>
      <c r="BR37" s="104"/>
      <c r="BS37" s="142"/>
      <c r="BT37" s="103"/>
      <c r="BU37" s="104"/>
      <c r="BV37" s="142"/>
      <c r="BW37" s="103"/>
      <c r="BX37" s="142"/>
      <c r="BY37" s="103"/>
      <c r="BZ37" s="142"/>
      <c r="CA37" s="104"/>
      <c r="CB37" s="103"/>
      <c r="CC37" s="103"/>
      <c r="CD37" s="104"/>
      <c r="CE37" s="103"/>
      <c r="CF37" s="90"/>
      <c r="IJ37" s="184"/>
      <c r="IK37" s="184"/>
      <c r="IL37" s="184"/>
      <c r="IM37" s="184"/>
      <c r="IN37" s="184"/>
      <c r="IO37" s="184"/>
      <c r="IP37" s="184"/>
      <c r="IQ37" s="184"/>
      <c r="IR37" s="184"/>
    </row>
    <row r="38" spans="2:84" ht="13.5" customHeight="1">
      <c r="B38" s="75" t="s">
        <v>292</v>
      </c>
      <c r="C38" s="163" t="s">
        <v>89</v>
      </c>
      <c r="D38" s="129">
        <f>COUNTA(M38,P38,S38,V38,Y38,AB38,AE38,AH38,AK38,AN38,AQ38,AT38,AW38,AZ38,BC38,BF38,BI38,BL38,BO38,BR38,BU38,BX38,CA38,CD38)</f>
        <v>1</v>
      </c>
      <c r="E38" s="129">
        <f>IF(COUNT(M38,P38,S38,V38,Y38,AB38,AE38,AH38,AK38,AN38,AQ38,AT38,AW38,AZ38,BC38,BF38,BI38,BL38,BO38,BR38,BU38,BX38,CA38,CD38)=0,"-",COUNT(M38,P38,S38,V38,Y38,AB38,AE38,AH38,AK38,AN38,AQ38,AT38,AW38,AZ38,BC38,BF38,BI38,BL38,BO38,BR38,BU38,BX38,CA38,CD38))</f>
        <v>1</v>
      </c>
      <c r="F38" s="129">
        <f t="shared" si="7"/>
        <v>1</v>
      </c>
      <c r="G38" s="129">
        <f t="shared" si="8"/>
        <v>1</v>
      </c>
      <c r="H38" s="126">
        <f>IF(E38="-","-",MAX(M38:CT38))</f>
        <v>1</v>
      </c>
      <c r="I38" s="129" t="s">
        <v>52</v>
      </c>
      <c r="J38" s="300">
        <f t="shared" si="13"/>
        <v>1</v>
      </c>
      <c r="K38" s="129" t="str">
        <f t="shared" si="10"/>
        <v>*</v>
      </c>
      <c r="M38" s="149"/>
      <c r="N38" s="55"/>
      <c r="O38" s="99"/>
      <c r="P38" s="149"/>
      <c r="Q38" s="55"/>
      <c r="R38" s="100"/>
      <c r="S38" s="149"/>
      <c r="T38" s="55"/>
      <c r="U38" s="101"/>
      <c r="V38" s="149"/>
      <c r="W38" s="55"/>
      <c r="X38" s="102"/>
      <c r="Y38" s="149"/>
      <c r="Z38" s="55"/>
      <c r="AA38" s="102"/>
      <c r="AB38" s="149"/>
      <c r="AC38" s="55"/>
      <c r="AD38" s="102"/>
      <c r="AE38" s="149"/>
      <c r="AF38" s="55"/>
      <c r="AG38" s="187"/>
      <c r="AH38" s="149"/>
      <c r="AI38" s="55"/>
      <c r="AJ38" s="101"/>
      <c r="AK38" s="149"/>
      <c r="AL38" s="55"/>
      <c r="AM38" s="187"/>
      <c r="AN38" s="149"/>
      <c r="AO38" s="55"/>
      <c r="AP38" s="187"/>
      <c r="AQ38" s="149"/>
      <c r="AR38" s="55"/>
      <c r="AS38" s="187"/>
      <c r="AT38" s="149"/>
      <c r="AU38" s="55"/>
      <c r="AV38" s="187"/>
      <c r="AW38" s="149"/>
      <c r="AX38" s="55"/>
      <c r="AY38" s="187"/>
      <c r="AZ38" s="149"/>
      <c r="BA38" s="55"/>
      <c r="BB38" s="187"/>
      <c r="BC38" s="149"/>
      <c r="BD38" s="55"/>
      <c r="BE38" s="187"/>
      <c r="BF38" s="149"/>
      <c r="BG38" s="55"/>
      <c r="BH38" s="187"/>
      <c r="BI38" s="149">
        <v>1</v>
      </c>
      <c r="BJ38" s="55" t="s">
        <v>45</v>
      </c>
      <c r="BK38" s="187"/>
      <c r="BL38" s="149"/>
      <c r="BM38" s="55"/>
      <c r="BN38" s="187"/>
      <c r="BO38" s="185"/>
      <c r="BP38" s="186"/>
      <c r="BQ38" s="103"/>
      <c r="BR38" s="104"/>
      <c r="BS38" s="142"/>
      <c r="BT38" s="103"/>
      <c r="BU38" s="104"/>
      <c r="BV38" s="142"/>
      <c r="BW38" s="103"/>
      <c r="BX38" s="142"/>
      <c r="BY38" s="103"/>
      <c r="BZ38" s="142"/>
      <c r="CA38" s="104"/>
      <c r="CB38" s="103"/>
      <c r="CC38" s="103"/>
      <c r="CD38" s="104"/>
      <c r="CE38" s="103"/>
      <c r="CF38" s="90"/>
    </row>
    <row r="39" spans="2:252" ht="13.5">
      <c r="B39" s="75" t="s">
        <v>76</v>
      </c>
      <c r="C39" s="164" t="s">
        <v>90</v>
      </c>
      <c r="D39" s="129">
        <f t="shared" si="11"/>
        <v>1</v>
      </c>
      <c r="E39" s="129">
        <f t="shared" si="12"/>
        <v>1</v>
      </c>
      <c r="F39" s="129">
        <f t="shared" si="7"/>
        <v>0</v>
      </c>
      <c r="G39" s="129">
        <f t="shared" si="8"/>
        <v>1</v>
      </c>
      <c r="H39" s="126">
        <f>IF(E39="-","-",MAX(M39:CE39))</f>
        <v>1</v>
      </c>
      <c r="I39" s="129"/>
      <c r="J39" s="300">
        <f t="shared" si="13"/>
        <v>1</v>
      </c>
      <c r="K39" s="129">
        <f t="shared" si="10"/>
      </c>
      <c r="L39" s="3"/>
      <c r="M39" s="149"/>
      <c r="N39" s="55"/>
      <c r="O39" s="99"/>
      <c r="P39" s="149"/>
      <c r="Q39" s="55"/>
      <c r="R39" s="100"/>
      <c r="S39" s="149"/>
      <c r="T39" s="55"/>
      <c r="U39" s="101"/>
      <c r="V39" s="149"/>
      <c r="W39" s="55"/>
      <c r="X39" s="102"/>
      <c r="Y39" s="149"/>
      <c r="Z39" s="55"/>
      <c r="AA39" s="102"/>
      <c r="AB39" s="149"/>
      <c r="AC39" s="55"/>
      <c r="AD39" s="102"/>
      <c r="AE39" s="149"/>
      <c r="AF39" s="55"/>
      <c r="AG39" s="187"/>
      <c r="AH39" s="149"/>
      <c r="AI39" s="55"/>
      <c r="AJ39" s="101"/>
      <c r="AK39" s="149">
        <v>1</v>
      </c>
      <c r="AL39" s="55"/>
      <c r="AM39" s="187"/>
      <c r="AN39" s="149"/>
      <c r="AO39" s="55"/>
      <c r="AP39" s="187"/>
      <c r="AQ39" s="149"/>
      <c r="AR39" s="55"/>
      <c r="AS39" s="187"/>
      <c r="AT39" s="149"/>
      <c r="AU39" s="55"/>
      <c r="AV39" s="187"/>
      <c r="AW39" s="149"/>
      <c r="AX39" s="55"/>
      <c r="AY39" s="187"/>
      <c r="AZ39" s="149"/>
      <c r="BA39" s="55"/>
      <c r="BB39" s="187"/>
      <c r="BC39" s="149"/>
      <c r="BD39" s="55"/>
      <c r="BE39" s="187"/>
      <c r="BF39" s="149"/>
      <c r="BG39" s="55"/>
      <c r="BH39" s="187"/>
      <c r="BI39" s="149"/>
      <c r="BJ39" s="55"/>
      <c r="BK39" s="187"/>
      <c r="BL39" s="149"/>
      <c r="BM39" s="55"/>
      <c r="BN39" s="187"/>
      <c r="BO39" s="185"/>
      <c r="BP39" s="186"/>
      <c r="BQ39" s="103"/>
      <c r="BR39" s="104"/>
      <c r="BS39" s="142"/>
      <c r="BT39" s="103"/>
      <c r="BU39" s="104"/>
      <c r="BV39" s="142"/>
      <c r="BW39" s="103"/>
      <c r="BX39" s="142"/>
      <c r="BY39" s="103"/>
      <c r="BZ39" s="142"/>
      <c r="CA39" s="104"/>
      <c r="CB39" s="103"/>
      <c r="CC39" s="103"/>
      <c r="CD39" s="104"/>
      <c r="CE39" s="103"/>
      <c r="CF39" s="90"/>
      <c r="IJ39" s="183"/>
      <c r="IK39" s="183"/>
      <c r="IL39" s="183"/>
      <c r="IM39" s="183"/>
      <c r="IN39" s="183"/>
      <c r="IO39" s="183"/>
      <c r="IP39" s="183"/>
      <c r="IQ39" s="183"/>
      <c r="IR39" s="183"/>
    </row>
    <row r="40" spans="2:252" ht="13.5">
      <c r="B40" s="75" t="s">
        <v>185</v>
      </c>
      <c r="C40" s="163" t="s">
        <v>186</v>
      </c>
      <c r="D40" s="129">
        <f t="shared" si="11"/>
        <v>1</v>
      </c>
      <c r="E40" s="129">
        <f t="shared" si="12"/>
        <v>1</v>
      </c>
      <c r="F40" s="129">
        <f t="shared" si="7"/>
        <v>1</v>
      </c>
      <c r="G40" s="129">
        <f t="shared" si="8"/>
        <v>0</v>
      </c>
      <c r="H40" s="126">
        <f>IF(E40="-","-",MAX(M40:CT40))</f>
        <v>0</v>
      </c>
      <c r="I40" s="129" t="s">
        <v>52</v>
      </c>
      <c r="J40" s="300">
        <f t="shared" si="13"/>
        <v>0</v>
      </c>
      <c r="K40" s="129" t="str">
        <f t="shared" si="10"/>
        <v>*</v>
      </c>
      <c r="M40" s="149"/>
      <c r="N40" s="55"/>
      <c r="O40" s="99"/>
      <c r="P40" s="149"/>
      <c r="Q40" s="55"/>
      <c r="R40" s="100"/>
      <c r="S40" s="149"/>
      <c r="T40" s="55"/>
      <c r="U40" s="101"/>
      <c r="V40" s="149"/>
      <c r="W40" s="55"/>
      <c r="X40" s="101"/>
      <c r="Y40" s="149">
        <v>0</v>
      </c>
      <c r="Z40" s="55" t="s">
        <v>45</v>
      </c>
      <c r="AA40" s="102"/>
      <c r="AB40" s="149"/>
      <c r="AC40" s="55"/>
      <c r="AD40" s="102"/>
      <c r="AE40" s="149"/>
      <c r="AF40" s="55"/>
      <c r="AG40" s="141"/>
      <c r="AH40" s="149"/>
      <c r="AI40" s="55"/>
      <c r="AJ40" s="101"/>
      <c r="AK40" s="149"/>
      <c r="AL40" s="55"/>
      <c r="AM40" s="187"/>
      <c r="AN40" s="149"/>
      <c r="AO40" s="55"/>
      <c r="AP40" s="187"/>
      <c r="AQ40" s="149"/>
      <c r="AR40" s="55"/>
      <c r="AS40" s="187"/>
      <c r="AT40" s="149"/>
      <c r="AU40" s="55"/>
      <c r="AV40" s="187"/>
      <c r="AW40" s="149"/>
      <c r="AX40" s="55"/>
      <c r="AY40" s="187"/>
      <c r="AZ40" s="149"/>
      <c r="BA40" s="55"/>
      <c r="BB40" s="187"/>
      <c r="BC40" s="149"/>
      <c r="BD40" s="55"/>
      <c r="BE40" s="187"/>
      <c r="BF40" s="149"/>
      <c r="BG40" s="55"/>
      <c r="BH40" s="187"/>
      <c r="BI40" s="149"/>
      <c r="BJ40" s="55"/>
      <c r="BK40" s="187"/>
      <c r="BL40" s="149"/>
      <c r="BM40" s="55"/>
      <c r="BN40" s="187"/>
      <c r="BO40" s="185"/>
      <c r="BP40" s="186"/>
      <c r="BQ40" s="103"/>
      <c r="BR40" s="104"/>
      <c r="BS40" s="142"/>
      <c r="BT40" s="103"/>
      <c r="BU40" s="104"/>
      <c r="BV40" s="142"/>
      <c r="BW40" s="103"/>
      <c r="BX40" s="142"/>
      <c r="BY40" s="103"/>
      <c r="BZ40" s="142"/>
      <c r="CA40" s="104"/>
      <c r="CB40" s="103"/>
      <c r="CC40" s="103"/>
      <c r="CD40" s="104"/>
      <c r="CE40" s="103"/>
      <c r="CF40" s="90"/>
      <c r="IJ40" s="184"/>
      <c r="IK40" s="184"/>
      <c r="IL40" s="184"/>
      <c r="IM40" s="184"/>
      <c r="IN40" s="184"/>
      <c r="IO40" s="184"/>
      <c r="IP40" s="184"/>
      <c r="IQ40" s="184"/>
      <c r="IR40" s="184"/>
    </row>
    <row r="41" spans="2:252" s="6" customFormat="1" ht="13.5">
      <c r="B41" s="75" t="s">
        <v>246</v>
      </c>
      <c r="C41" s="163" t="s">
        <v>91</v>
      </c>
      <c r="D41" s="129">
        <f t="shared" si="11"/>
        <v>1</v>
      </c>
      <c r="E41" s="129" t="str">
        <f t="shared" si="12"/>
        <v>-</v>
      </c>
      <c r="F41" s="129" t="str">
        <f t="shared" si="7"/>
        <v>-</v>
      </c>
      <c r="G41" s="129" t="str">
        <f t="shared" si="8"/>
        <v>-</v>
      </c>
      <c r="H41" s="126" t="str">
        <f>IF(E41="-","-",MAX(M41:CE41))</f>
        <v>-</v>
      </c>
      <c r="I41" s="129"/>
      <c r="J41" s="300" t="str">
        <f t="shared" si="13"/>
        <v>-</v>
      </c>
      <c r="K41" s="129" t="e">
        <f t="shared" si="10"/>
        <v>#VALUE!</v>
      </c>
      <c r="L41" s="2"/>
      <c r="M41" s="149"/>
      <c r="N41" s="55"/>
      <c r="O41" s="99"/>
      <c r="P41" s="149"/>
      <c r="Q41" s="55"/>
      <c r="R41" s="100"/>
      <c r="S41" s="149"/>
      <c r="T41" s="55"/>
      <c r="U41" s="101"/>
      <c r="V41" s="149"/>
      <c r="W41" s="55"/>
      <c r="X41" s="101"/>
      <c r="Y41" s="149"/>
      <c r="Z41" s="55"/>
      <c r="AA41" s="102"/>
      <c r="AB41" s="149"/>
      <c r="AC41" s="55"/>
      <c r="AD41" s="102"/>
      <c r="AE41" s="149"/>
      <c r="AF41" s="55"/>
      <c r="AG41" s="141"/>
      <c r="AH41" s="149"/>
      <c r="AI41" s="55"/>
      <c r="AJ41" s="101"/>
      <c r="AK41" s="149"/>
      <c r="AL41" s="55"/>
      <c r="AM41" s="187"/>
      <c r="AN41" s="149" t="s">
        <v>51</v>
      </c>
      <c r="AO41" s="55"/>
      <c r="AP41" s="187"/>
      <c r="AQ41" s="149"/>
      <c r="AR41" s="55"/>
      <c r="AS41" s="187"/>
      <c r="AT41" s="149"/>
      <c r="AU41" s="55"/>
      <c r="AV41" s="187"/>
      <c r="AW41" s="149"/>
      <c r="AX41" s="55"/>
      <c r="AY41" s="187"/>
      <c r="AZ41" s="149"/>
      <c r="BA41" s="55"/>
      <c r="BB41" s="187"/>
      <c r="BC41" s="149"/>
      <c r="BD41" s="55"/>
      <c r="BE41" s="187"/>
      <c r="BF41" s="149"/>
      <c r="BG41" s="55"/>
      <c r="BH41" s="187"/>
      <c r="BI41" s="149"/>
      <c r="BJ41" s="55"/>
      <c r="BK41" s="187"/>
      <c r="BL41" s="149"/>
      <c r="BM41" s="55"/>
      <c r="BN41" s="187"/>
      <c r="BO41" s="185"/>
      <c r="BP41" s="186"/>
      <c r="BQ41" s="103"/>
      <c r="BR41" s="104"/>
      <c r="BS41" s="142"/>
      <c r="BT41" s="103"/>
      <c r="BU41" s="104"/>
      <c r="BV41" s="142"/>
      <c r="BW41" s="103"/>
      <c r="BX41" s="142"/>
      <c r="BY41" s="103"/>
      <c r="BZ41" s="142"/>
      <c r="CA41" s="104"/>
      <c r="CB41" s="103"/>
      <c r="CC41" s="103"/>
      <c r="CD41" s="104"/>
      <c r="CE41" s="103"/>
      <c r="CF41" s="90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99"/>
      <c r="FC41" s="299"/>
      <c r="FD41" s="299"/>
      <c r="FE41" s="299"/>
      <c r="FF41" s="299"/>
      <c r="FG41" s="299"/>
      <c r="FH41" s="299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 s="184"/>
      <c r="IK41" s="184"/>
      <c r="IL41" s="184"/>
      <c r="IM41" s="184"/>
      <c r="IN41" s="184"/>
      <c r="IO41" s="184"/>
      <c r="IP41" s="184"/>
      <c r="IQ41" s="184"/>
      <c r="IR41" s="184"/>
    </row>
    <row r="42" spans="2:252" ht="13.5" customHeight="1">
      <c r="B42" s="75" t="s">
        <v>65</v>
      </c>
      <c r="C42" s="163" t="s">
        <v>89</v>
      </c>
      <c r="D42" s="129">
        <f t="shared" si="11"/>
        <v>2</v>
      </c>
      <c r="E42" s="129" t="str">
        <f t="shared" si="12"/>
        <v>-</v>
      </c>
      <c r="F42" s="129" t="str">
        <f t="shared" si="7"/>
        <v>-</v>
      </c>
      <c r="G42" s="129" t="str">
        <f t="shared" si="8"/>
        <v>-</v>
      </c>
      <c r="H42" s="126" t="str">
        <f>IF(E42="-","-",MAX(M42:CE42))</f>
        <v>-</v>
      </c>
      <c r="I42" s="129"/>
      <c r="J42" s="300" t="str">
        <f t="shared" si="13"/>
        <v>-</v>
      </c>
      <c r="K42" s="129" t="e">
        <f t="shared" si="10"/>
        <v>#VALUE!</v>
      </c>
      <c r="M42" s="149"/>
      <c r="N42" s="55"/>
      <c r="O42" s="99"/>
      <c r="P42" s="149"/>
      <c r="Q42" s="55"/>
      <c r="R42" s="100"/>
      <c r="S42" s="149"/>
      <c r="T42" s="55"/>
      <c r="U42" s="101"/>
      <c r="V42" s="149"/>
      <c r="W42" s="55"/>
      <c r="X42" s="101"/>
      <c r="Y42" s="149"/>
      <c r="Z42" s="55"/>
      <c r="AA42" s="102"/>
      <c r="AB42" s="149"/>
      <c r="AC42" s="55"/>
      <c r="AD42" s="102"/>
      <c r="AE42" s="149"/>
      <c r="AF42" s="55"/>
      <c r="AG42" s="141"/>
      <c r="AH42" s="149"/>
      <c r="AI42" s="55"/>
      <c r="AJ42" s="101"/>
      <c r="AK42" s="149"/>
      <c r="AL42" s="55"/>
      <c r="AM42" s="187"/>
      <c r="AN42" s="149" t="s">
        <v>51</v>
      </c>
      <c r="AO42" s="55"/>
      <c r="AP42" s="187"/>
      <c r="AQ42" s="149"/>
      <c r="AR42" s="55"/>
      <c r="AS42" s="187"/>
      <c r="AT42" s="149"/>
      <c r="AU42" s="55"/>
      <c r="AV42" s="187"/>
      <c r="AW42" s="149"/>
      <c r="AX42" s="55"/>
      <c r="AY42" s="187"/>
      <c r="AZ42" s="149"/>
      <c r="BA42" s="55"/>
      <c r="BB42" s="187"/>
      <c r="BC42" s="149" t="s">
        <v>51</v>
      </c>
      <c r="BD42" s="55"/>
      <c r="BE42" s="187"/>
      <c r="BF42" s="149"/>
      <c r="BG42" s="55"/>
      <c r="BH42" s="187"/>
      <c r="BI42" s="149"/>
      <c r="BJ42" s="55"/>
      <c r="BK42" s="187"/>
      <c r="BL42" s="149"/>
      <c r="BM42" s="55"/>
      <c r="BN42" s="187"/>
      <c r="BO42" s="185"/>
      <c r="BP42" s="186"/>
      <c r="BQ42" s="103"/>
      <c r="BR42" s="104"/>
      <c r="BS42" s="142"/>
      <c r="BT42" s="103"/>
      <c r="BU42" s="104"/>
      <c r="BV42" s="142"/>
      <c r="BW42" s="103"/>
      <c r="BX42" s="142"/>
      <c r="BY42" s="103"/>
      <c r="BZ42" s="142"/>
      <c r="CA42" s="104"/>
      <c r="CB42" s="103"/>
      <c r="CC42" s="103"/>
      <c r="CD42" s="104"/>
      <c r="CE42" s="103"/>
      <c r="CF42" s="90"/>
      <c r="IJ42" s="184"/>
      <c r="IK42" s="184"/>
      <c r="IL42" s="184"/>
      <c r="IM42" s="184"/>
      <c r="IN42" s="184"/>
      <c r="IO42" s="184"/>
      <c r="IP42" s="184"/>
      <c r="IQ42" s="184"/>
      <c r="IR42" s="184"/>
    </row>
    <row r="43" spans="2:252" s="6" customFormat="1" ht="13.5">
      <c r="B43" s="75" t="s">
        <v>272</v>
      </c>
      <c r="C43" s="163" t="s">
        <v>89</v>
      </c>
      <c r="D43" s="129">
        <f t="shared" si="11"/>
        <v>1</v>
      </c>
      <c r="E43" s="129" t="str">
        <f t="shared" si="12"/>
        <v>-</v>
      </c>
      <c r="F43" s="129" t="str">
        <f t="shared" si="7"/>
        <v>-</v>
      </c>
      <c r="G43" s="129" t="str">
        <f t="shared" si="8"/>
        <v>-</v>
      </c>
      <c r="H43" s="126" t="str">
        <f>IF(E43="-","-",MAX(M43:CT43))</f>
        <v>-</v>
      </c>
      <c r="I43" s="129"/>
      <c r="J43" s="300" t="str">
        <f t="shared" si="13"/>
        <v>-</v>
      </c>
      <c r="K43" s="129" t="e">
        <f t="shared" si="10"/>
        <v>#VALUE!</v>
      </c>
      <c r="L43" s="2"/>
      <c r="M43" s="149"/>
      <c r="N43" s="55"/>
      <c r="O43" s="99"/>
      <c r="P43" s="149"/>
      <c r="Q43" s="55"/>
      <c r="R43" s="100"/>
      <c r="S43" s="149"/>
      <c r="T43" s="55"/>
      <c r="U43" s="101"/>
      <c r="V43" s="149"/>
      <c r="W43" s="55"/>
      <c r="X43" s="102"/>
      <c r="Y43" s="149"/>
      <c r="Z43" s="55"/>
      <c r="AA43" s="102"/>
      <c r="AB43" s="149"/>
      <c r="AC43" s="55"/>
      <c r="AD43" s="102"/>
      <c r="AE43" s="149"/>
      <c r="AF43" s="55"/>
      <c r="AG43" s="187"/>
      <c r="AH43" s="149"/>
      <c r="AI43" s="55"/>
      <c r="AJ43" s="101"/>
      <c r="AK43" s="149"/>
      <c r="AL43" s="55"/>
      <c r="AM43" s="187"/>
      <c r="AN43" s="149"/>
      <c r="AO43" s="55"/>
      <c r="AP43" s="187"/>
      <c r="AQ43" s="149"/>
      <c r="AR43" s="55"/>
      <c r="AS43" s="187"/>
      <c r="AT43" s="149"/>
      <c r="AU43" s="55"/>
      <c r="AV43" s="187"/>
      <c r="AW43" s="149" t="s">
        <v>51</v>
      </c>
      <c r="AX43" s="55"/>
      <c r="AY43" s="187"/>
      <c r="AZ43" s="149"/>
      <c r="BA43" s="55"/>
      <c r="BB43" s="187"/>
      <c r="BC43" s="149"/>
      <c r="BD43" s="55"/>
      <c r="BE43" s="187"/>
      <c r="BF43" s="149"/>
      <c r="BG43" s="55"/>
      <c r="BH43" s="187"/>
      <c r="BI43" s="149"/>
      <c r="BJ43" s="55"/>
      <c r="BK43" s="187"/>
      <c r="BL43" s="149"/>
      <c r="BM43" s="55"/>
      <c r="BN43" s="187"/>
      <c r="BO43" s="185"/>
      <c r="BP43" s="186"/>
      <c r="BQ43" s="103"/>
      <c r="BR43" s="104"/>
      <c r="BS43" s="142"/>
      <c r="BT43" s="103"/>
      <c r="BU43" s="104"/>
      <c r="BV43" s="142"/>
      <c r="BW43" s="103"/>
      <c r="BX43" s="142"/>
      <c r="BY43" s="103"/>
      <c r="BZ43" s="142"/>
      <c r="CA43" s="104"/>
      <c r="CB43" s="103"/>
      <c r="CC43" s="103"/>
      <c r="CD43" s="104"/>
      <c r="CE43" s="103"/>
      <c r="CF43" s="90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99"/>
      <c r="FC43" s="299"/>
      <c r="FD43" s="299"/>
      <c r="FE43" s="299"/>
      <c r="FF43" s="299"/>
      <c r="FG43" s="299"/>
      <c r="FH43" s="299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2:84" ht="13.5">
      <c r="B44" s="75" t="s">
        <v>291</v>
      </c>
      <c r="C44" s="163" t="s">
        <v>89</v>
      </c>
      <c r="D44" s="129">
        <f t="shared" si="11"/>
        <v>1</v>
      </c>
      <c r="E44" s="129" t="str">
        <f t="shared" si="12"/>
        <v>-</v>
      </c>
      <c r="F44" s="129" t="str">
        <f t="shared" si="7"/>
        <v>-</v>
      </c>
      <c r="G44" s="129" t="str">
        <f t="shared" si="8"/>
        <v>-</v>
      </c>
      <c r="H44" s="126" t="str">
        <f>IF(E44="-","-",MAX(M44:CT44))</f>
        <v>-</v>
      </c>
      <c r="I44" s="129"/>
      <c r="J44" s="300" t="str">
        <f t="shared" si="13"/>
        <v>-</v>
      </c>
      <c r="K44" s="129" t="e">
        <f t="shared" si="10"/>
        <v>#VALUE!</v>
      </c>
      <c r="M44" s="149"/>
      <c r="N44" s="55"/>
      <c r="O44" s="99"/>
      <c r="P44" s="149"/>
      <c r="Q44" s="55"/>
      <c r="R44" s="100"/>
      <c r="S44" s="149"/>
      <c r="T44" s="55"/>
      <c r="U44" s="101"/>
      <c r="V44" s="149"/>
      <c r="W44" s="55"/>
      <c r="X44" s="102"/>
      <c r="Y44" s="149"/>
      <c r="Z44" s="55"/>
      <c r="AA44" s="102"/>
      <c r="AB44" s="149"/>
      <c r="AC44" s="55"/>
      <c r="AD44" s="102"/>
      <c r="AE44" s="149"/>
      <c r="AF44" s="55"/>
      <c r="AG44" s="187"/>
      <c r="AH44" s="149"/>
      <c r="AI44" s="55"/>
      <c r="AJ44" s="101"/>
      <c r="AK44" s="149"/>
      <c r="AL44" s="55"/>
      <c r="AM44" s="187"/>
      <c r="AN44" s="149"/>
      <c r="AO44" s="55"/>
      <c r="AP44" s="187"/>
      <c r="AQ44" s="149"/>
      <c r="AR44" s="55"/>
      <c r="AS44" s="187"/>
      <c r="AT44" s="149"/>
      <c r="AU44" s="55"/>
      <c r="AV44" s="187"/>
      <c r="AW44" s="149"/>
      <c r="AX44" s="55"/>
      <c r="AY44" s="187"/>
      <c r="AZ44" s="149"/>
      <c r="BA44" s="55"/>
      <c r="BB44" s="187"/>
      <c r="BC44" s="149"/>
      <c r="BD44" s="55"/>
      <c r="BE44" s="187"/>
      <c r="BF44" s="149" t="s">
        <v>51</v>
      </c>
      <c r="BG44" s="55"/>
      <c r="BH44" s="187"/>
      <c r="BI44" s="149"/>
      <c r="BJ44" s="55"/>
      <c r="BK44" s="187"/>
      <c r="BL44" s="149"/>
      <c r="BM44" s="55"/>
      <c r="BN44" s="187"/>
      <c r="BO44" s="185"/>
      <c r="BP44" s="186"/>
      <c r="BQ44" s="103"/>
      <c r="BR44" s="104"/>
      <c r="BS44" s="142"/>
      <c r="BT44" s="103"/>
      <c r="BU44" s="104"/>
      <c r="BV44" s="142"/>
      <c r="BW44" s="103"/>
      <c r="BX44" s="142"/>
      <c r="BY44" s="103"/>
      <c r="BZ44" s="142"/>
      <c r="CA44" s="104"/>
      <c r="CB44" s="103"/>
      <c r="CC44" s="103"/>
      <c r="CD44" s="104"/>
      <c r="CE44" s="103"/>
      <c r="CF44" s="90"/>
    </row>
    <row r="45" spans="2:84" ht="13.5" customHeight="1">
      <c r="B45" s="75" t="s">
        <v>247</v>
      </c>
      <c r="C45" s="163" t="s">
        <v>91</v>
      </c>
      <c r="D45" s="129">
        <f t="shared" si="11"/>
        <v>1</v>
      </c>
      <c r="E45" s="129" t="str">
        <f t="shared" si="12"/>
        <v>-</v>
      </c>
      <c r="F45" s="129" t="str">
        <f t="shared" si="7"/>
        <v>-</v>
      </c>
      <c r="G45" s="129" t="str">
        <f t="shared" si="8"/>
        <v>-</v>
      </c>
      <c r="H45" s="126" t="str">
        <f>IF(E45="-","-",MAX(M45:CE45))</f>
        <v>-</v>
      </c>
      <c r="I45" s="129"/>
      <c r="J45" s="300" t="str">
        <f t="shared" si="13"/>
        <v>-</v>
      </c>
      <c r="K45" s="129" t="e">
        <f t="shared" si="10"/>
        <v>#VALUE!</v>
      </c>
      <c r="M45" s="149"/>
      <c r="N45" s="55"/>
      <c r="O45" s="99"/>
      <c r="P45" s="149"/>
      <c r="Q45" s="55"/>
      <c r="R45" s="100"/>
      <c r="S45" s="149"/>
      <c r="T45" s="55"/>
      <c r="U45" s="101"/>
      <c r="V45" s="149"/>
      <c r="W45" s="55"/>
      <c r="X45" s="102"/>
      <c r="Y45" s="149"/>
      <c r="Z45" s="55"/>
      <c r="AA45" s="102"/>
      <c r="AB45" s="149"/>
      <c r="AC45" s="55"/>
      <c r="AD45" s="102"/>
      <c r="AE45" s="149"/>
      <c r="AF45" s="55"/>
      <c r="AG45" s="187"/>
      <c r="AH45" s="149"/>
      <c r="AI45" s="55"/>
      <c r="AJ45" s="101"/>
      <c r="AK45" s="149"/>
      <c r="AL45" s="55"/>
      <c r="AM45" s="187"/>
      <c r="AN45" s="149" t="s">
        <v>51</v>
      </c>
      <c r="AO45" s="55"/>
      <c r="AP45" s="187"/>
      <c r="AQ45" s="149"/>
      <c r="AR45" s="55"/>
      <c r="AS45" s="187"/>
      <c r="AT45" s="149"/>
      <c r="AU45" s="55"/>
      <c r="AV45" s="187"/>
      <c r="AW45" s="149"/>
      <c r="AX45" s="55"/>
      <c r="AY45" s="187"/>
      <c r="AZ45" s="149"/>
      <c r="BA45" s="55"/>
      <c r="BB45" s="187"/>
      <c r="BC45" s="149"/>
      <c r="BD45" s="55"/>
      <c r="BE45" s="187"/>
      <c r="BF45" s="149"/>
      <c r="BG45" s="55"/>
      <c r="BH45" s="187"/>
      <c r="BI45" s="149"/>
      <c r="BJ45" s="55"/>
      <c r="BK45" s="187"/>
      <c r="BL45" s="149"/>
      <c r="BM45" s="55"/>
      <c r="BN45" s="187"/>
      <c r="BO45" s="185"/>
      <c r="BP45" s="186"/>
      <c r="BQ45" s="103"/>
      <c r="BR45" s="104"/>
      <c r="BS45" s="142"/>
      <c r="BT45" s="103"/>
      <c r="BU45" s="104"/>
      <c r="BV45" s="142"/>
      <c r="BW45" s="103"/>
      <c r="BX45" s="142"/>
      <c r="BY45" s="103"/>
      <c r="BZ45" s="142"/>
      <c r="CA45" s="104"/>
      <c r="CB45" s="103"/>
      <c r="CC45" s="103"/>
      <c r="CD45" s="104"/>
      <c r="CE45" s="103"/>
      <c r="CF45" s="90"/>
    </row>
    <row r="46" spans="2:84" ht="13.5" customHeight="1">
      <c r="B46" s="75" t="s">
        <v>273</v>
      </c>
      <c r="C46" s="163" t="s">
        <v>89</v>
      </c>
      <c r="D46" s="129">
        <f t="shared" si="11"/>
        <v>1</v>
      </c>
      <c r="E46" s="129" t="str">
        <f t="shared" si="12"/>
        <v>-</v>
      </c>
      <c r="F46" s="129" t="str">
        <f t="shared" si="7"/>
        <v>-</v>
      </c>
      <c r="G46" s="129" t="str">
        <f t="shared" si="8"/>
        <v>-</v>
      </c>
      <c r="H46" s="126" t="str">
        <f>IF(E46="-","-",MAX(M46:CT46))</f>
        <v>-</v>
      </c>
      <c r="I46" s="129"/>
      <c r="J46" s="300" t="str">
        <f t="shared" si="13"/>
        <v>-</v>
      </c>
      <c r="K46" s="129" t="e">
        <f t="shared" si="10"/>
        <v>#VALUE!</v>
      </c>
      <c r="M46" s="149"/>
      <c r="N46" s="55"/>
      <c r="O46" s="99"/>
      <c r="P46" s="149"/>
      <c r="Q46" s="55"/>
      <c r="R46" s="100"/>
      <c r="S46" s="149"/>
      <c r="T46" s="55"/>
      <c r="U46" s="101"/>
      <c r="V46" s="149"/>
      <c r="W46" s="55"/>
      <c r="X46" s="102"/>
      <c r="Y46" s="149"/>
      <c r="Z46" s="55"/>
      <c r="AA46" s="102"/>
      <c r="AB46" s="149"/>
      <c r="AC46" s="55"/>
      <c r="AD46" s="102"/>
      <c r="AE46" s="149"/>
      <c r="AF46" s="55"/>
      <c r="AG46" s="187"/>
      <c r="AH46" s="149"/>
      <c r="AI46" s="55"/>
      <c r="AJ46" s="101"/>
      <c r="AK46" s="149"/>
      <c r="AL46" s="55"/>
      <c r="AM46" s="187"/>
      <c r="AN46" s="149"/>
      <c r="AO46" s="55"/>
      <c r="AP46" s="187"/>
      <c r="AQ46" s="149"/>
      <c r="AR46" s="55"/>
      <c r="AS46" s="187"/>
      <c r="AT46" s="149"/>
      <c r="AU46" s="55"/>
      <c r="AV46" s="187"/>
      <c r="AW46" s="149" t="s">
        <v>51</v>
      </c>
      <c r="AX46" s="55"/>
      <c r="AY46" s="187"/>
      <c r="AZ46" s="149"/>
      <c r="BA46" s="55"/>
      <c r="BB46" s="187"/>
      <c r="BC46" s="149"/>
      <c r="BD46" s="55"/>
      <c r="BE46" s="187"/>
      <c r="BF46" s="149"/>
      <c r="BG46" s="55"/>
      <c r="BH46" s="187"/>
      <c r="BI46" s="149"/>
      <c r="BJ46" s="55"/>
      <c r="BK46" s="187"/>
      <c r="BL46" s="149"/>
      <c r="BM46" s="55"/>
      <c r="BN46" s="187"/>
      <c r="BO46" s="185"/>
      <c r="BP46" s="186"/>
      <c r="BQ46" s="103"/>
      <c r="BR46" s="104"/>
      <c r="BS46" s="142"/>
      <c r="BT46" s="103"/>
      <c r="BU46" s="104"/>
      <c r="BV46" s="142"/>
      <c r="BW46" s="103"/>
      <c r="BX46" s="142"/>
      <c r="BY46" s="103"/>
      <c r="BZ46" s="142"/>
      <c r="CA46" s="104"/>
      <c r="CB46" s="103"/>
      <c r="CC46" s="103"/>
      <c r="CD46" s="104"/>
      <c r="CE46" s="103"/>
      <c r="CF46" s="90"/>
    </row>
    <row r="47" spans="2:84" ht="13.5" customHeight="1">
      <c r="B47" s="75" t="s">
        <v>274</v>
      </c>
      <c r="C47" s="163" t="s">
        <v>89</v>
      </c>
      <c r="D47" s="129">
        <f t="shared" si="11"/>
        <v>1</v>
      </c>
      <c r="E47" s="129" t="str">
        <f t="shared" si="12"/>
        <v>-</v>
      </c>
      <c r="F47" s="129" t="str">
        <f t="shared" si="7"/>
        <v>-</v>
      </c>
      <c r="G47" s="129" t="str">
        <f t="shared" si="8"/>
        <v>-</v>
      </c>
      <c r="H47" s="126" t="str">
        <f>IF(E47="-","-",MAX(M47:CT47))</f>
        <v>-</v>
      </c>
      <c r="I47" s="129"/>
      <c r="J47" s="300" t="str">
        <f t="shared" si="13"/>
        <v>-</v>
      </c>
      <c r="K47" s="129" t="e">
        <f t="shared" si="10"/>
        <v>#VALUE!</v>
      </c>
      <c r="M47" s="149"/>
      <c r="N47" s="55"/>
      <c r="O47" s="99"/>
      <c r="P47" s="149"/>
      <c r="Q47" s="55"/>
      <c r="R47" s="100"/>
      <c r="S47" s="149"/>
      <c r="T47" s="55"/>
      <c r="U47" s="101"/>
      <c r="V47" s="149"/>
      <c r="W47" s="55"/>
      <c r="X47" s="102"/>
      <c r="Y47" s="149"/>
      <c r="Z47" s="55"/>
      <c r="AA47" s="102"/>
      <c r="AB47" s="149"/>
      <c r="AC47" s="55"/>
      <c r="AD47" s="102"/>
      <c r="AE47" s="149"/>
      <c r="AF47" s="55"/>
      <c r="AG47" s="187"/>
      <c r="AH47" s="149"/>
      <c r="AI47" s="55"/>
      <c r="AJ47" s="101"/>
      <c r="AK47" s="149"/>
      <c r="AL47" s="55"/>
      <c r="AM47" s="187"/>
      <c r="AN47" s="149"/>
      <c r="AO47" s="55"/>
      <c r="AP47" s="187"/>
      <c r="AQ47" s="149"/>
      <c r="AR47" s="55"/>
      <c r="AS47" s="187"/>
      <c r="AT47" s="149"/>
      <c r="AU47" s="55"/>
      <c r="AV47" s="187"/>
      <c r="AW47" s="149" t="s">
        <v>51</v>
      </c>
      <c r="AX47" s="55"/>
      <c r="AY47" s="187"/>
      <c r="AZ47" s="149"/>
      <c r="BA47" s="55"/>
      <c r="BB47" s="187"/>
      <c r="BC47" s="149"/>
      <c r="BD47" s="55"/>
      <c r="BE47" s="187"/>
      <c r="BF47" s="149"/>
      <c r="BG47" s="55"/>
      <c r="BH47" s="187"/>
      <c r="BI47" s="149"/>
      <c r="BJ47" s="55"/>
      <c r="BK47" s="187"/>
      <c r="BL47" s="226"/>
      <c r="BM47" s="57"/>
      <c r="BN47" s="187"/>
      <c r="BO47" s="185"/>
      <c r="BP47" s="186"/>
      <c r="BQ47" s="103"/>
      <c r="BR47" s="104"/>
      <c r="BS47" s="142"/>
      <c r="BT47" s="103"/>
      <c r="BU47" s="104"/>
      <c r="BV47" s="142"/>
      <c r="BW47" s="103"/>
      <c r="BX47" s="142"/>
      <c r="BY47" s="103"/>
      <c r="BZ47" s="142"/>
      <c r="CA47" s="104"/>
      <c r="CB47" s="103"/>
      <c r="CC47" s="103"/>
      <c r="CD47" s="104"/>
      <c r="CE47" s="103"/>
      <c r="CF47" s="90"/>
    </row>
    <row r="48" spans="2:62" ht="13.5">
      <c r="B48" s="196"/>
      <c r="C48" s="196"/>
      <c r="D48" s="197"/>
      <c r="E48" s="197"/>
      <c r="F48" s="197"/>
      <c r="G48" s="197"/>
      <c r="H48" s="197"/>
      <c r="I48" s="197"/>
      <c r="J48" s="197"/>
      <c r="K48" s="197"/>
      <c r="M48" s="21"/>
      <c r="N48" s="198"/>
      <c r="O48" s="7"/>
      <c r="P48" s="198"/>
      <c r="Q48" s="21"/>
      <c r="S48" s="21"/>
      <c r="T48" s="198"/>
      <c r="U48" s="7"/>
      <c r="V48" s="198"/>
      <c r="W48" s="21"/>
      <c r="Y48" s="21"/>
      <c r="Z48" s="198"/>
      <c r="AA48" s="7"/>
      <c r="AB48" s="198"/>
      <c r="AC48" s="21"/>
      <c r="AE48" s="198"/>
      <c r="AF48" s="21"/>
      <c r="AH48" s="21"/>
      <c r="AI48" s="198"/>
      <c r="AJ48" s="7"/>
      <c r="AK48" s="198"/>
      <c r="AL48" s="21"/>
      <c r="AN48" s="198"/>
      <c r="AO48" s="198"/>
      <c r="AP48" s="4"/>
      <c r="AQ48" s="198"/>
      <c r="AR48" s="198"/>
      <c r="AS48" s="4"/>
      <c r="AT48" s="198"/>
      <c r="AU48" s="198"/>
      <c r="AV48" s="4"/>
      <c r="AW48" s="198"/>
      <c r="AX48" s="198"/>
      <c r="AY48" s="10"/>
      <c r="AZ48" s="21"/>
      <c r="BA48" s="222"/>
      <c r="BB48" s="10"/>
      <c r="BC48" s="21"/>
      <c r="BD48" s="222"/>
      <c r="BE48" s="8"/>
      <c r="BF48" s="222"/>
      <c r="BG48" s="198"/>
      <c r="BI48" s="198"/>
      <c r="BJ48" s="198"/>
    </row>
    <row r="49" spans="2:62" ht="13.5">
      <c r="B49" s="311" t="s">
        <v>19</v>
      </c>
      <c r="C49" s="310"/>
      <c r="D49" s="310"/>
      <c r="E49" s="310"/>
      <c r="F49" s="310"/>
      <c r="G49" s="310"/>
      <c r="H49" s="310"/>
      <c r="I49" s="310"/>
      <c r="J49" s="310"/>
      <c r="K49" s="4"/>
      <c r="L49" s="8"/>
      <c r="M49" s="7"/>
      <c r="N49" s="7"/>
      <c r="P49" s="7"/>
      <c r="Q49" s="10"/>
      <c r="S49" s="7"/>
      <c r="T49" s="4"/>
      <c r="V49" s="7"/>
      <c r="W49" s="10"/>
      <c r="Y49" s="7"/>
      <c r="Z49" s="10"/>
      <c r="AB49" s="7"/>
      <c r="AC49" s="10"/>
      <c r="AE49" s="7"/>
      <c r="AF49" s="10"/>
      <c r="AH49" s="7"/>
      <c r="AI49" s="10"/>
      <c r="AK49" s="7"/>
      <c r="AL49" s="10"/>
      <c r="AN49" s="8"/>
      <c r="AO49" s="8"/>
      <c r="AP49" s="4"/>
      <c r="AQ49" s="4"/>
      <c r="AR49" s="4"/>
      <c r="AS49" s="4"/>
      <c r="AT49" s="4"/>
      <c r="AU49" s="4"/>
      <c r="AV49" s="4"/>
      <c r="AW49" s="4"/>
      <c r="AX49" s="4"/>
      <c r="AY49" s="4"/>
      <c r="BE49" s="4"/>
      <c r="BF49" s="4"/>
      <c r="BG49" s="4"/>
      <c r="BH49" s="4"/>
      <c r="BI49" s="4"/>
      <c r="BJ49" s="4"/>
    </row>
    <row r="50" spans="2:41" ht="13.5">
      <c r="B50" s="311" t="s">
        <v>15</v>
      </c>
      <c r="C50" s="310"/>
      <c r="D50" s="310"/>
      <c r="E50" s="310"/>
      <c r="F50" s="310"/>
      <c r="G50" s="310"/>
      <c r="H50" s="310"/>
      <c r="I50" s="310"/>
      <c r="J50" s="310"/>
      <c r="K50" s="4"/>
      <c r="L50" s="8"/>
      <c r="M50" s="7"/>
      <c r="N50" s="7"/>
      <c r="P50" s="7"/>
      <c r="Q50" s="10"/>
      <c r="S50" s="7"/>
      <c r="T50" s="4"/>
      <c r="V50" s="7"/>
      <c r="W50" s="10"/>
      <c r="Y50" s="7"/>
      <c r="Z50" s="10"/>
      <c r="AB50" s="7"/>
      <c r="AC50" s="10"/>
      <c r="AE50" s="7"/>
      <c r="AF50" s="10"/>
      <c r="AH50" s="7"/>
      <c r="AI50" s="10"/>
      <c r="AK50" s="7"/>
      <c r="AL50" s="10"/>
      <c r="AN50" s="3"/>
      <c r="AO50" s="3"/>
    </row>
    <row r="51" spans="2:41" ht="13.5">
      <c r="B51" s="311" t="s">
        <v>196</v>
      </c>
      <c r="C51" s="310"/>
      <c r="D51" s="310"/>
      <c r="E51" s="310"/>
      <c r="F51" s="310"/>
      <c r="G51" s="310"/>
      <c r="H51" s="310"/>
      <c r="I51" s="310"/>
      <c r="J51" s="310"/>
      <c r="K51" s="4"/>
      <c r="L51" s="8"/>
      <c r="M51" s="7"/>
      <c r="N51" s="7"/>
      <c r="P51" s="7"/>
      <c r="Q51" s="10"/>
      <c r="S51" s="7"/>
      <c r="T51" s="4"/>
      <c r="V51" s="7"/>
      <c r="W51" s="10"/>
      <c r="Y51" s="7"/>
      <c r="Z51" s="10"/>
      <c r="AB51" s="7"/>
      <c r="AC51" s="10"/>
      <c r="AE51" s="7"/>
      <c r="AF51" s="10"/>
      <c r="AH51" s="7"/>
      <c r="AI51" s="10"/>
      <c r="AK51" s="7"/>
      <c r="AL51" s="10"/>
      <c r="AN51" s="3"/>
      <c r="AO51" s="3"/>
    </row>
    <row r="52" spans="2:41" ht="13.5">
      <c r="B52" s="311" t="s">
        <v>16</v>
      </c>
      <c r="C52" s="310"/>
      <c r="D52" s="310"/>
      <c r="E52" s="310"/>
      <c r="F52" s="310"/>
      <c r="G52" s="310"/>
      <c r="H52" s="310"/>
      <c r="I52" s="310"/>
      <c r="J52" s="310"/>
      <c r="K52" s="4"/>
      <c r="M52" s="4"/>
      <c r="N52" s="4"/>
      <c r="P52" s="4"/>
      <c r="Q52" s="4"/>
      <c r="S52" s="4"/>
      <c r="T52" s="4"/>
      <c r="V52" s="4"/>
      <c r="W52" s="4"/>
      <c r="Y52" s="4"/>
      <c r="Z52" s="4"/>
      <c r="AB52" s="4"/>
      <c r="AC52" s="4"/>
      <c r="AN52" s="3"/>
      <c r="AO52" s="3"/>
    </row>
    <row r="53" spans="2:41" ht="13.5">
      <c r="B53" s="309" t="s">
        <v>17</v>
      </c>
      <c r="C53" s="310"/>
      <c r="D53" s="310"/>
      <c r="E53" s="310"/>
      <c r="F53" s="310"/>
      <c r="G53" s="310"/>
      <c r="H53" s="310"/>
      <c r="I53" s="310"/>
      <c r="J53" s="310"/>
      <c r="K53" s="4"/>
      <c r="M53" s="4"/>
      <c r="N53" s="4"/>
      <c r="P53" s="4"/>
      <c r="Q53" s="4"/>
      <c r="S53" s="4"/>
      <c r="T53" s="4"/>
      <c r="V53" s="4"/>
      <c r="W53" s="4"/>
      <c r="Y53" s="4"/>
      <c r="Z53" s="4"/>
      <c r="AB53" s="4"/>
      <c r="AC53" s="4"/>
      <c r="AN53" s="3"/>
      <c r="AO53" s="3"/>
    </row>
    <row r="54" spans="2:41" ht="12" customHeight="1">
      <c r="B54" s="4"/>
      <c r="C54" s="4"/>
      <c r="D54" s="4"/>
      <c r="E54" s="4"/>
      <c r="F54" s="4"/>
      <c r="G54" s="4"/>
      <c r="H54" s="4"/>
      <c r="I54" s="4"/>
      <c r="J54" s="4"/>
      <c r="K54" s="4"/>
      <c r="M54" s="4"/>
      <c r="N54" s="4"/>
      <c r="P54" s="4"/>
      <c r="Q54" s="4"/>
      <c r="S54" s="4"/>
      <c r="T54" s="4"/>
      <c r="V54" s="4"/>
      <c r="W54" s="4"/>
      <c r="Y54" s="4"/>
      <c r="Z54" s="4"/>
      <c r="AB54" s="4"/>
      <c r="AC54" s="4"/>
      <c r="AN54" s="3"/>
      <c r="AO54" s="3"/>
    </row>
    <row r="55" spans="2:41" ht="10.5" customHeight="1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P55" s="4"/>
      <c r="Q55" s="4"/>
      <c r="S55" s="4"/>
      <c r="T55" s="4"/>
      <c r="V55" s="4"/>
      <c r="W55" s="4"/>
      <c r="Y55" s="4"/>
      <c r="Z55" s="4"/>
      <c r="AB55" s="4"/>
      <c r="AC55" s="4"/>
      <c r="AN55" s="3"/>
      <c r="AO55" s="3"/>
    </row>
    <row r="56" spans="2:41" ht="10.5" customHeight="1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P56" s="4"/>
      <c r="Q56" s="4"/>
      <c r="S56" s="4"/>
      <c r="T56" s="4"/>
      <c r="V56" s="4"/>
      <c r="W56" s="4"/>
      <c r="Y56" s="4"/>
      <c r="Z56" s="4"/>
      <c r="AB56" s="4"/>
      <c r="AC56" s="4"/>
      <c r="AN56" s="3"/>
      <c r="AO56" s="3"/>
    </row>
    <row r="57" spans="40:41" ht="10.5" customHeight="1">
      <c r="AN57" s="3"/>
      <c r="AO57" s="3"/>
    </row>
    <row r="58" spans="40:41" ht="10.5" customHeight="1">
      <c r="AN58" s="3"/>
      <c r="AO58" s="3"/>
    </row>
    <row r="59" spans="40:41" ht="10.5" customHeight="1">
      <c r="AN59" s="3"/>
      <c r="AO59" s="3"/>
    </row>
    <row r="60" spans="40:41" ht="10.5" customHeight="1">
      <c r="AN60" s="3"/>
      <c r="AO60" s="3"/>
    </row>
    <row r="61" spans="40:41" ht="10.5" customHeight="1">
      <c r="AN61" s="3"/>
      <c r="AO61" s="3"/>
    </row>
    <row r="62" spans="40:41" ht="10.5" customHeight="1">
      <c r="AN62" s="3"/>
      <c r="AO62" s="3"/>
    </row>
    <row r="63" spans="40:41" ht="10.5" customHeight="1">
      <c r="AN63" s="3"/>
      <c r="AO63" s="3"/>
    </row>
    <row r="64" spans="40:41" ht="10.5" customHeight="1">
      <c r="AN64" s="3"/>
      <c r="AO64" s="3"/>
    </row>
    <row r="65" spans="40:41" ht="10.5" customHeight="1">
      <c r="AN65" s="3"/>
      <c r="AO65" s="3"/>
    </row>
    <row r="66" spans="40:41" ht="10.5" customHeight="1">
      <c r="AN66" s="3"/>
      <c r="AO66" s="3"/>
    </row>
    <row r="67" spans="40:41" ht="10.5" customHeight="1">
      <c r="AN67" s="3"/>
      <c r="AO67" s="3"/>
    </row>
    <row r="68" spans="40:41" ht="10.5" customHeight="1">
      <c r="AN68" s="3"/>
      <c r="AO68" s="3"/>
    </row>
    <row r="69" spans="2:41" ht="10.5" customHeight="1">
      <c r="B69" s="9"/>
      <c r="C69" s="9"/>
      <c r="AN69" s="3"/>
      <c r="AO69" s="3"/>
    </row>
    <row r="70" spans="40:41" ht="10.5" customHeight="1">
      <c r="AN70" s="3"/>
      <c r="AO70" s="3"/>
    </row>
    <row r="71" spans="40:41" ht="10.5" customHeight="1">
      <c r="AN71" s="3"/>
      <c r="AO71" s="3"/>
    </row>
    <row r="72" spans="40:41" ht="10.5" customHeight="1">
      <c r="AN72" s="3"/>
      <c r="AO72" s="3"/>
    </row>
    <row r="73" spans="40:41" ht="10.5" customHeight="1">
      <c r="AN73" s="3"/>
      <c r="AO73" s="3"/>
    </row>
    <row r="74" spans="40:41" ht="10.5" customHeight="1">
      <c r="AN74" s="3"/>
      <c r="AO74" s="3"/>
    </row>
    <row r="75" spans="40:41" ht="10.5" customHeight="1">
      <c r="AN75" s="3"/>
      <c r="AO75" s="3"/>
    </row>
    <row r="76" spans="40:41" ht="10.5" customHeight="1">
      <c r="AN76" s="3"/>
      <c r="AO76" s="3"/>
    </row>
    <row r="77" spans="40:41" ht="10.5" customHeight="1">
      <c r="AN77" s="3"/>
      <c r="AO77" s="3"/>
    </row>
    <row r="78" spans="40:41" ht="10.5" customHeight="1">
      <c r="AN78" s="3"/>
      <c r="AO78" s="3"/>
    </row>
    <row r="79" spans="40:41" ht="10.5" customHeight="1">
      <c r="AN79" s="3"/>
      <c r="AO79" s="3"/>
    </row>
    <row r="80" spans="40:41" ht="10.5" customHeight="1">
      <c r="AN80" s="3"/>
      <c r="AO80" s="3"/>
    </row>
    <row r="81" spans="40:41" ht="12" customHeight="1">
      <c r="AN81" s="3"/>
      <c r="AO81" s="3"/>
    </row>
    <row r="82" spans="40:41" ht="13.5">
      <c r="AN82" s="3"/>
      <c r="AO82" s="3"/>
    </row>
    <row r="83" spans="40:41" ht="13.5">
      <c r="AN83" s="3"/>
      <c r="AO83" s="3"/>
    </row>
    <row r="148" spans="165:252" ht="13.5">
      <c r="FI148" s="184"/>
      <c r="FJ148" s="184"/>
      <c r="FK148" s="184"/>
      <c r="FL148" s="184"/>
      <c r="FM148" s="184"/>
      <c r="FN148" s="184"/>
      <c r="FO148" s="184"/>
      <c r="FP148" s="184"/>
      <c r="FQ148" s="184"/>
      <c r="FR148" s="184"/>
      <c r="FS148" s="184"/>
      <c r="FT148" s="184"/>
      <c r="FU148" s="184"/>
      <c r="FV148" s="184"/>
      <c r="FW148" s="184"/>
      <c r="FX148" s="184"/>
      <c r="FY148" s="184"/>
      <c r="FZ148" s="184"/>
      <c r="GA148" s="184"/>
      <c r="GB148" s="184"/>
      <c r="GC148" s="184"/>
      <c r="GD148" s="184"/>
      <c r="GE148" s="184"/>
      <c r="GF148" s="184"/>
      <c r="GG148" s="184"/>
      <c r="GH148" s="184"/>
      <c r="GI148" s="184"/>
      <c r="GJ148" s="184"/>
      <c r="GK148" s="184"/>
      <c r="GL148" s="184"/>
      <c r="GM148" s="184"/>
      <c r="GN148" s="184"/>
      <c r="GO148" s="184"/>
      <c r="GP148" s="184"/>
      <c r="GQ148" s="184"/>
      <c r="GR148" s="184"/>
      <c r="GS148" s="184"/>
      <c r="GT148" s="184"/>
      <c r="GU148" s="184"/>
      <c r="GV148" s="184"/>
      <c r="GW148" s="184"/>
      <c r="GX148" s="184"/>
      <c r="GY148" s="184"/>
      <c r="GZ148" s="184"/>
      <c r="HA148" s="184"/>
      <c r="HB148" s="184"/>
      <c r="HC148" s="184"/>
      <c r="HD148" s="184"/>
      <c r="HE148" s="184"/>
      <c r="HF148" s="184"/>
      <c r="HG148" s="184"/>
      <c r="HH148" s="184"/>
      <c r="HI148" s="184"/>
      <c r="HJ148" s="184"/>
      <c r="HK148" s="184"/>
      <c r="HL148" s="184"/>
      <c r="HM148" s="184"/>
      <c r="HN148" s="184"/>
      <c r="HO148" s="184"/>
      <c r="HP148" s="184"/>
      <c r="HQ148" s="184"/>
      <c r="HR148" s="184"/>
      <c r="HS148" s="184"/>
      <c r="HT148" s="184"/>
      <c r="HU148" s="184"/>
      <c r="HV148" s="184"/>
      <c r="HW148" s="184"/>
      <c r="HX148" s="184"/>
      <c r="HY148" s="184"/>
      <c r="HZ148" s="184"/>
      <c r="IA148" s="184"/>
      <c r="IB148" s="184"/>
      <c r="IC148" s="184"/>
      <c r="ID148" s="184"/>
      <c r="IE148" s="184"/>
      <c r="IF148" s="184"/>
      <c r="IG148" s="184"/>
      <c r="IH148" s="184"/>
      <c r="II148" s="184"/>
      <c r="IJ148" s="184"/>
      <c r="IK148" s="184"/>
      <c r="IL148" s="184"/>
      <c r="IM148" s="184"/>
      <c r="IN148" s="184"/>
      <c r="IO148" s="184"/>
      <c r="IP148" s="184"/>
      <c r="IQ148" s="184"/>
      <c r="IR148" s="184"/>
    </row>
    <row r="149" spans="158:252" s="14" customFormat="1" ht="13.5">
      <c r="FB149" s="184"/>
      <c r="FC149" s="184"/>
      <c r="FD149" s="184"/>
      <c r="FE149" s="184"/>
      <c r="FF149" s="184"/>
      <c r="FG149" s="184"/>
      <c r="FH149" s="184"/>
      <c r="FI149" s="184"/>
      <c r="FJ149" s="184"/>
      <c r="FK149" s="184"/>
      <c r="FL149" s="184"/>
      <c r="FM149" s="184"/>
      <c r="FN149" s="184"/>
      <c r="FO149" s="184"/>
      <c r="FP149" s="184"/>
      <c r="FQ149" s="184"/>
      <c r="FR149" s="184"/>
      <c r="FS149" s="184"/>
      <c r="FT149" s="184"/>
      <c r="FU149" s="184"/>
      <c r="FV149" s="184"/>
      <c r="FW149" s="184"/>
      <c r="FX149" s="184"/>
      <c r="FY149" s="184"/>
      <c r="FZ149" s="184"/>
      <c r="GA149" s="184"/>
      <c r="GB149" s="184"/>
      <c r="GC149" s="184"/>
      <c r="GD149" s="184"/>
      <c r="GE149" s="184"/>
      <c r="GF149" s="184"/>
      <c r="GG149" s="184"/>
      <c r="GH149" s="184"/>
      <c r="GI149" s="184"/>
      <c r="GJ149" s="184"/>
      <c r="GK149" s="184"/>
      <c r="GL149" s="184"/>
      <c r="GM149" s="184"/>
      <c r="GN149" s="184"/>
      <c r="GO149" s="184"/>
      <c r="GP149" s="184"/>
      <c r="GQ149" s="184"/>
      <c r="GR149" s="184"/>
      <c r="GS149" s="184"/>
      <c r="GT149" s="184"/>
      <c r="GU149" s="184"/>
      <c r="GV149" s="184"/>
      <c r="GW149" s="184"/>
      <c r="GX149" s="184"/>
      <c r="GY149" s="184"/>
      <c r="GZ149" s="184"/>
      <c r="HA149" s="184"/>
      <c r="HB149" s="184"/>
      <c r="HC149" s="184"/>
      <c r="HD149" s="184"/>
      <c r="HE149" s="184"/>
      <c r="HF149" s="184"/>
      <c r="HG149" s="184"/>
      <c r="HH149" s="184"/>
      <c r="HI149" s="184"/>
      <c r="HJ149" s="184"/>
      <c r="HK149" s="184"/>
      <c r="HL149" s="184"/>
      <c r="HM149" s="184"/>
      <c r="HN149" s="184"/>
      <c r="HO149" s="184"/>
      <c r="HP149" s="184"/>
      <c r="HQ149" s="184"/>
      <c r="HR149" s="184"/>
      <c r="HS149" s="184"/>
      <c r="HT149" s="184"/>
      <c r="HU149" s="184"/>
      <c r="HV149" s="184"/>
      <c r="HW149" s="184"/>
      <c r="HX149" s="184"/>
      <c r="HY149" s="184"/>
      <c r="HZ149" s="184"/>
      <c r="IA149" s="184"/>
      <c r="IB149" s="184"/>
      <c r="IC149" s="184"/>
      <c r="ID149" s="184"/>
      <c r="IE149" s="184"/>
      <c r="IF149" s="184"/>
      <c r="IG149" s="184"/>
      <c r="IH149" s="184"/>
      <c r="II149" s="184"/>
      <c r="IJ149" s="184"/>
      <c r="IK149" s="184"/>
      <c r="IL149" s="184"/>
      <c r="IM149" s="184"/>
      <c r="IN149" s="184"/>
      <c r="IO149" s="184"/>
      <c r="IP149" s="184"/>
      <c r="IQ149" s="184"/>
      <c r="IR149" s="184"/>
    </row>
    <row r="150" spans="158:252" s="14" customFormat="1" ht="13.5">
      <c r="FB150" s="184"/>
      <c r="FC150" s="184"/>
      <c r="FD150" s="184"/>
      <c r="FE150" s="184"/>
      <c r="FF150" s="184"/>
      <c r="FG150" s="184"/>
      <c r="FH150" s="184"/>
      <c r="FI150" s="184"/>
      <c r="FJ150" s="184"/>
      <c r="FK150" s="184"/>
      <c r="FL150" s="184"/>
      <c r="FM150" s="184"/>
      <c r="FN150" s="184"/>
      <c r="FO150" s="184"/>
      <c r="FP150" s="184"/>
      <c r="FQ150" s="184"/>
      <c r="FR150" s="184"/>
      <c r="FS150" s="184"/>
      <c r="FT150" s="184"/>
      <c r="FU150" s="184"/>
      <c r="FV150" s="184"/>
      <c r="FW150" s="184"/>
      <c r="FX150" s="184"/>
      <c r="FY150" s="184"/>
      <c r="FZ150" s="184"/>
      <c r="GA150" s="184"/>
      <c r="GB150" s="184"/>
      <c r="GC150" s="184"/>
      <c r="GD150" s="184"/>
      <c r="GE150" s="184"/>
      <c r="GF150" s="184"/>
      <c r="GG150" s="184"/>
      <c r="GH150" s="184"/>
      <c r="GI150" s="184"/>
      <c r="GJ150" s="184"/>
      <c r="GK150" s="184"/>
      <c r="GL150" s="184"/>
      <c r="GM150" s="184"/>
      <c r="GN150" s="184"/>
      <c r="GO150" s="184"/>
      <c r="GP150" s="184"/>
      <c r="GQ150" s="184"/>
      <c r="GR150" s="184"/>
      <c r="GS150" s="184"/>
      <c r="GT150" s="184"/>
      <c r="GU150" s="184"/>
      <c r="GV150" s="184"/>
      <c r="GW150" s="184"/>
      <c r="GX150" s="184"/>
      <c r="GY150" s="184"/>
      <c r="GZ150" s="184"/>
      <c r="HA150" s="184"/>
      <c r="HB150" s="184"/>
      <c r="HC150" s="184"/>
      <c r="HD150" s="184"/>
      <c r="HE150" s="184"/>
      <c r="HF150" s="184"/>
      <c r="HG150" s="184"/>
      <c r="HH150" s="184"/>
      <c r="HI150" s="184"/>
      <c r="HJ150" s="184"/>
      <c r="HK150" s="184"/>
      <c r="HL150" s="184"/>
      <c r="HM150" s="184"/>
      <c r="HN150" s="184"/>
      <c r="HO150" s="184"/>
      <c r="HP150" s="184"/>
      <c r="HQ150" s="184"/>
      <c r="HR150" s="184"/>
      <c r="HS150" s="184"/>
      <c r="HT150" s="184"/>
      <c r="HU150" s="184"/>
      <c r="HV150" s="184"/>
      <c r="HW150" s="184"/>
      <c r="HX150" s="184"/>
      <c r="HY150" s="184"/>
      <c r="HZ150" s="184"/>
      <c r="IA150" s="184"/>
      <c r="IB150" s="184"/>
      <c r="IC150" s="184"/>
      <c r="ID150" s="184"/>
      <c r="IE150" s="184"/>
      <c r="IF150" s="184"/>
      <c r="IG150" s="184"/>
      <c r="IH150" s="184"/>
      <c r="II150" s="184"/>
      <c r="IJ150" s="184"/>
      <c r="IK150" s="184"/>
      <c r="IL150" s="184"/>
      <c r="IM150" s="184"/>
      <c r="IN150" s="184"/>
      <c r="IO150" s="184"/>
      <c r="IP150" s="184"/>
      <c r="IQ150" s="184"/>
      <c r="IR150" s="184"/>
    </row>
    <row r="151" spans="158:252" s="14" customFormat="1" ht="13.5">
      <c r="FB151" s="184"/>
      <c r="FC151" s="184"/>
      <c r="FD151" s="184"/>
      <c r="FE151" s="184"/>
      <c r="FF151" s="184"/>
      <c r="FG151" s="184"/>
      <c r="FH151" s="184"/>
      <c r="FI151" s="184"/>
      <c r="FJ151" s="184"/>
      <c r="FK151" s="184"/>
      <c r="FL151" s="184"/>
      <c r="FM151" s="184"/>
      <c r="FN151" s="184"/>
      <c r="FO151" s="184"/>
      <c r="FP151" s="184"/>
      <c r="FQ151" s="184"/>
      <c r="FR151" s="184"/>
      <c r="FS151" s="184"/>
      <c r="FT151" s="184"/>
      <c r="FU151" s="184"/>
      <c r="FV151" s="184"/>
      <c r="FW151" s="184"/>
      <c r="FX151" s="184"/>
      <c r="FY151" s="184"/>
      <c r="FZ151" s="184"/>
      <c r="GA151" s="184"/>
      <c r="GB151" s="184"/>
      <c r="GC151" s="184"/>
      <c r="GD151" s="184"/>
      <c r="GE151" s="184"/>
      <c r="GF151" s="184"/>
      <c r="GG151" s="184"/>
      <c r="GH151" s="184"/>
      <c r="GI151" s="184"/>
      <c r="GJ151" s="184"/>
      <c r="GK151" s="184"/>
      <c r="GL151" s="184"/>
      <c r="GM151" s="184"/>
      <c r="GN151" s="184"/>
      <c r="GO151" s="184"/>
      <c r="GP151" s="184"/>
      <c r="GQ151" s="184"/>
      <c r="GR151" s="184"/>
      <c r="GS151" s="184"/>
      <c r="GT151" s="184"/>
      <c r="GU151" s="184"/>
      <c r="GV151" s="184"/>
      <c r="GW151" s="184"/>
      <c r="GX151" s="184"/>
      <c r="GY151" s="184"/>
      <c r="GZ151" s="184"/>
      <c r="HA151" s="184"/>
      <c r="HB151" s="184"/>
      <c r="HC151" s="184"/>
      <c r="HD151" s="184"/>
      <c r="HE151" s="184"/>
      <c r="HF151" s="184"/>
      <c r="HG151" s="184"/>
      <c r="HH151" s="184"/>
      <c r="HI151" s="184"/>
      <c r="HJ151" s="184"/>
      <c r="HK151" s="184"/>
      <c r="HL151" s="184"/>
      <c r="HM151" s="184"/>
      <c r="HN151" s="184"/>
      <c r="HO151" s="184"/>
      <c r="HP151" s="184"/>
      <c r="HQ151" s="184"/>
      <c r="HR151" s="184"/>
      <c r="HS151" s="184"/>
      <c r="HT151" s="184"/>
      <c r="HU151" s="184"/>
      <c r="HV151" s="184"/>
      <c r="HW151" s="184"/>
      <c r="HX151" s="184"/>
      <c r="HY151" s="184"/>
      <c r="HZ151" s="184"/>
      <c r="IA151" s="184"/>
      <c r="IB151" s="184"/>
      <c r="IC151" s="184"/>
      <c r="ID151" s="184"/>
      <c r="IE151" s="184"/>
      <c r="IF151" s="184"/>
      <c r="IG151" s="184"/>
      <c r="IH151" s="184"/>
      <c r="II151" s="184"/>
      <c r="IJ151" s="184"/>
      <c r="IK151" s="184"/>
      <c r="IL151" s="184"/>
      <c r="IM151" s="184"/>
      <c r="IN151" s="184"/>
      <c r="IO151" s="184"/>
      <c r="IP151" s="184"/>
      <c r="IQ151" s="184"/>
      <c r="IR151" s="184"/>
    </row>
    <row r="152" spans="158:252" s="14" customFormat="1" ht="13.5">
      <c r="FB152" s="184"/>
      <c r="FC152" s="184"/>
      <c r="FD152" s="184"/>
      <c r="FE152" s="184"/>
      <c r="FF152" s="184"/>
      <c r="FG152" s="184"/>
      <c r="FH152" s="184"/>
      <c r="FI152" s="184"/>
      <c r="FJ152" s="184"/>
      <c r="FK152" s="184"/>
      <c r="FL152" s="184"/>
      <c r="FM152" s="184"/>
      <c r="FN152" s="184"/>
      <c r="FO152" s="184"/>
      <c r="FP152" s="184"/>
      <c r="FQ152" s="184"/>
      <c r="FR152" s="184"/>
      <c r="FS152" s="184"/>
      <c r="FT152" s="184"/>
      <c r="FU152" s="184"/>
      <c r="FV152" s="184"/>
      <c r="FW152" s="184"/>
      <c r="FX152" s="184"/>
      <c r="FY152" s="184"/>
      <c r="FZ152" s="184"/>
      <c r="GA152" s="184"/>
      <c r="GB152" s="184"/>
      <c r="GC152" s="184"/>
      <c r="GD152" s="184"/>
      <c r="GE152" s="184"/>
      <c r="GF152" s="184"/>
      <c r="GG152" s="184"/>
      <c r="GH152" s="184"/>
      <c r="GI152" s="184"/>
      <c r="GJ152" s="184"/>
      <c r="GK152" s="184"/>
      <c r="GL152" s="184"/>
      <c r="GM152" s="184"/>
      <c r="GN152" s="184"/>
      <c r="GO152" s="184"/>
      <c r="GP152" s="184"/>
      <c r="GQ152" s="184"/>
      <c r="GR152" s="184"/>
      <c r="GS152" s="184"/>
      <c r="GT152" s="184"/>
      <c r="GU152" s="184"/>
      <c r="GV152" s="184"/>
      <c r="GW152" s="184"/>
      <c r="GX152" s="184"/>
      <c r="GY152" s="184"/>
      <c r="GZ152" s="184"/>
      <c r="HA152" s="184"/>
      <c r="HB152" s="184"/>
      <c r="HC152" s="184"/>
      <c r="HD152" s="184"/>
      <c r="HE152" s="184"/>
      <c r="HF152" s="184"/>
      <c r="HG152" s="184"/>
      <c r="HH152" s="184"/>
      <c r="HI152" s="184"/>
      <c r="HJ152" s="184"/>
      <c r="HK152" s="184"/>
      <c r="HL152" s="184"/>
      <c r="HM152" s="184"/>
      <c r="HN152" s="184"/>
      <c r="HO152" s="184"/>
      <c r="HP152" s="184"/>
      <c r="HQ152" s="184"/>
      <c r="HR152" s="184"/>
      <c r="HS152" s="184"/>
      <c r="HT152" s="184"/>
      <c r="HU152" s="184"/>
      <c r="HV152" s="184"/>
      <c r="HW152" s="184"/>
      <c r="HX152" s="184"/>
      <c r="HY152" s="184"/>
      <c r="HZ152" s="184"/>
      <c r="IA152" s="184"/>
      <c r="IB152" s="184"/>
      <c r="IC152" s="184"/>
      <c r="ID152" s="184"/>
      <c r="IE152" s="184"/>
      <c r="IF152" s="184"/>
      <c r="IG152" s="184"/>
      <c r="IH152" s="184"/>
      <c r="II152" s="184"/>
      <c r="IJ152" s="184"/>
      <c r="IK152" s="184"/>
      <c r="IL152" s="184"/>
      <c r="IM152" s="184"/>
      <c r="IN152" s="184"/>
      <c r="IO152" s="184"/>
      <c r="IP152" s="184"/>
      <c r="IQ152" s="184"/>
      <c r="IR152" s="184"/>
    </row>
    <row r="153" spans="158:252" s="14" customFormat="1" ht="13.5">
      <c r="FB153" s="184"/>
      <c r="FC153" s="184"/>
      <c r="FD153" s="184"/>
      <c r="FE153" s="184"/>
      <c r="FF153" s="184"/>
      <c r="FG153" s="184"/>
      <c r="FH153" s="184"/>
      <c r="FI153" s="184"/>
      <c r="FJ153" s="184"/>
      <c r="FK153" s="184"/>
      <c r="FL153" s="184"/>
      <c r="FM153" s="184"/>
      <c r="FN153" s="184"/>
      <c r="FO153" s="184"/>
      <c r="FP153" s="184"/>
      <c r="FQ153" s="184"/>
      <c r="FR153" s="184"/>
      <c r="FS153" s="184"/>
      <c r="FT153" s="184"/>
      <c r="FU153" s="184"/>
      <c r="FV153" s="184"/>
      <c r="FW153" s="184"/>
      <c r="FX153" s="184"/>
      <c r="FY153" s="184"/>
      <c r="FZ153" s="184"/>
      <c r="GA153" s="184"/>
      <c r="GB153" s="184"/>
      <c r="GC153" s="184"/>
      <c r="GD153" s="184"/>
      <c r="GE153" s="184"/>
      <c r="GF153" s="184"/>
      <c r="GG153" s="184"/>
      <c r="GH153" s="184"/>
      <c r="GI153" s="184"/>
      <c r="GJ153" s="184"/>
      <c r="GK153" s="184"/>
      <c r="GL153" s="184"/>
      <c r="GM153" s="184"/>
      <c r="GN153" s="184"/>
      <c r="GO153" s="184"/>
      <c r="GP153" s="184"/>
      <c r="GQ153" s="184"/>
      <c r="GR153" s="184"/>
      <c r="GS153" s="184"/>
      <c r="GT153" s="184"/>
      <c r="GU153" s="184"/>
      <c r="GV153" s="184"/>
      <c r="GW153" s="184"/>
      <c r="GX153" s="184"/>
      <c r="GY153" s="184"/>
      <c r="GZ153" s="184"/>
      <c r="HA153" s="184"/>
      <c r="HB153" s="184"/>
      <c r="HC153" s="184"/>
      <c r="HD153" s="184"/>
      <c r="HE153" s="184"/>
      <c r="HF153" s="184"/>
      <c r="HG153" s="184"/>
      <c r="HH153" s="184"/>
      <c r="HI153" s="184"/>
      <c r="HJ153" s="184"/>
      <c r="HK153" s="184"/>
      <c r="HL153" s="184"/>
      <c r="HM153" s="184"/>
      <c r="HN153" s="184"/>
      <c r="HO153" s="184"/>
      <c r="HP153" s="184"/>
      <c r="HQ153" s="184"/>
      <c r="HR153" s="184"/>
      <c r="HS153" s="184"/>
      <c r="HT153" s="184"/>
      <c r="HU153" s="184"/>
      <c r="HV153" s="184"/>
      <c r="HW153" s="184"/>
      <c r="HX153" s="184"/>
      <c r="HY153" s="184"/>
      <c r="HZ153" s="184"/>
      <c r="IA153" s="184"/>
      <c r="IB153" s="184"/>
      <c r="IC153" s="184"/>
      <c r="ID153" s="184"/>
      <c r="IE153" s="184"/>
      <c r="IF153" s="184"/>
      <c r="IG153" s="184"/>
      <c r="IH153" s="184"/>
      <c r="II153" s="184"/>
      <c r="IJ153" s="184"/>
      <c r="IK153" s="184"/>
      <c r="IL153" s="184"/>
      <c r="IM153" s="184"/>
      <c r="IN153" s="184"/>
      <c r="IO153" s="184"/>
      <c r="IP153" s="184"/>
      <c r="IQ153" s="184"/>
      <c r="IR153" s="184"/>
    </row>
    <row r="154" spans="158:252" s="14" customFormat="1" ht="13.5">
      <c r="FB154" s="184"/>
      <c r="FC154" s="184"/>
      <c r="FD154" s="184"/>
      <c r="FE154" s="184"/>
      <c r="FF154" s="184"/>
      <c r="FG154" s="184"/>
      <c r="FH154" s="184"/>
      <c r="FI154" s="184"/>
      <c r="FJ154" s="184"/>
      <c r="FK154" s="184"/>
      <c r="FL154" s="184"/>
      <c r="FM154" s="184"/>
      <c r="FN154" s="184"/>
      <c r="FO154" s="184"/>
      <c r="FP154" s="184"/>
      <c r="FQ154" s="184"/>
      <c r="FR154" s="184"/>
      <c r="FS154" s="184"/>
      <c r="FT154" s="184"/>
      <c r="FU154" s="184"/>
      <c r="FV154" s="184"/>
      <c r="FW154" s="184"/>
      <c r="FX154" s="184"/>
      <c r="FY154" s="184"/>
      <c r="FZ154" s="184"/>
      <c r="GA154" s="184"/>
      <c r="GB154" s="184"/>
      <c r="GC154" s="184"/>
      <c r="GD154" s="184"/>
      <c r="GE154" s="184"/>
      <c r="GF154" s="184"/>
      <c r="GG154" s="184"/>
      <c r="GH154" s="184"/>
      <c r="GI154" s="184"/>
      <c r="GJ154" s="184"/>
      <c r="GK154" s="184"/>
      <c r="GL154" s="184"/>
      <c r="GM154" s="184"/>
      <c r="GN154" s="184"/>
      <c r="GO154" s="184"/>
      <c r="GP154" s="184"/>
      <c r="GQ154" s="184"/>
      <c r="GR154" s="184"/>
      <c r="GS154" s="184"/>
      <c r="GT154" s="184"/>
      <c r="GU154" s="184"/>
      <c r="GV154" s="184"/>
      <c r="GW154" s="184"/>
      <c r="GX154" s="184"/>
      <c r="GY154" s="184"/>
      <c r="GZ154" s="184"/>
      <c r="HA154" s="184"/>
      <c r="HB154" s="184"/>
      <c r="HC154" s="184"/>
      <c r="HD154" s="184"/>
      <c r="HE154" s="184"/>
      <c r="HF154" s="184"/>
      <c r="HG154" s="184"/>
      <c r="HH154" s="184"/>
      <c r="HI154" s="184"/>
      <c r="HJ154" s="184"/>
      <c r="HK154" s="184"/>
      <c r="HL154" s="184"/>
      <c r="HM154" s="184"/>
      <c r="HN154" s="184"/>
      <c r="HO154" s="184"/>
      <c r="HP154" s="184"/>
      <c r="HQ154" s="184"/>
      <c r="HR154" s="184"/>
      <c r="HS154" s="184"/>
      <c r="HT154" s="184"/>
      <c r="HU154" s="184"/>
      <c r="HV154" s="184"/>
      <c r="HW154" s="184"/>
      <c r="HX154" s="184"/>
      <c r="HY154" s="184"/>
      <c r="HZ154" s="184"/>
      <c r="IA154" s="184"/>
      <c r="IB154" s="184"/>
      <c r="IC154" s="184"/>
      <c r="ID154" s="184"/>
      <c r="IE154" s="184"/>
      <c r="IF154" s="184"/>
      <c r="IG154" s="184"/>
      <c r="IH154" s="184"/>
      <c r="II154" s="184"/>
      <c r="IJ154" s="184"/>
      <c r="IK154" s="184"/>
      <c r="IL154" s="184"/>
      <c r="IM154" s="184"/>
      <c r="IN154" s="184"/>
      <c r="IO154" s="184"/>
      <c r="IP154" s="184"/>
      <c r="IQ154" s="184"/>
      <c r="IR154" s="184"/>
    </row>
    <row r="155" spans="158:252" s="14" customFormat="1" ht="13.5">
      <c r="FB155" s="184"/>
      <c r="FC155" s="184"/>
      <c r="FD155" s="184"/>
      <c r="FE155" s="184"/>
      <c r="FF155" s="184"/>
      <c r="FG155" s="184"/>
      <c r="FH155" s="184"/>
      <c r="FI155" s="184"/>
      <c r="FJ155" s="184"/>
      <c r="FK155" s="184"/>
      <c r="FL155" s="184"/>
      <c r="FM155" s="184"/>
      <c r="FN155" s="184"/>
      <c r="FO155" s="184"/>
      <c r="FP155" s="184"/>
      <c r="FQ155" s="184"/>
      <c r="FR155" s="184"/>
      <c r="FS155" s="184"/>
      <c r="FT155" s="184"/>
      <c r="FU155" s="184"/>
      <c r="FV155" s="184"/>
      <c r="FW155" s="184"/>
      <c r="FX155" s="184"/>
      <c r="FY155" s="184"/>
      <c r="FZ155" s="184"/>
      <c r="GA155" s="184"/>
      <c r="GB155" s="184"/>
      <c r="GC155" s="184"/>
      <c r="GD155" s="184"/>
      <c r="GE155" s="184"/>
      <c r="GF155" s="184"/>
      <c r="GG155" s="184"/>
      <c r="GH155" s="184"/>
      <c r="GI155" s="184"/>
      <c r="GJ155" s="184"/>
      <c r="GK155" s="184"/>
      <c r="GL155" s="184"/>
      <c r="GM155" s="184"/>
      <c r="GN155" s="184"/>
      <c r="GO155" s="184"/>
      <c r="GP155" s="184"/>
      <c r="GQ155" s="184"/>
      <c r="GR155" s="184"/>
      <c r="GS155" s="184"/>
      <c r="GT155" s="184"/>
      <c r="GU155" s="184"/>
      <c r="GV155" s="184"/>
      <c r="GW155" s="184"/>
      <c r="GX155" s="184"/>
      <c r="GY155" s="184"/>
      <c r="GZ155" s="184"/>
      <c r="HA155" s="184"/>
      <c r="HB155" s="184"/>
      <c r="HC155" s="184"/>
      <c r="HD155" s="184"/>
      <c r="HE155" s="184"/>
      <c r="HF155" s="184"/>
      <c r="HG155" s="184"/>
      <c r="HH155" s="184"/>
      <c r="HI155" s="184"/>
      <c r="HJ155" s="184"/>
      <c r="HK155" s="184"/>
      <c r="HL155" s="184"/>
      <c r="HM155" s="184"/>
      <c r="HN155" s="184"/>
      <c r="HO155" s="184"/>
      <c r="HP155" s="184"/>
      <c r="HQ155" s="184"/>
      <c r="HR155" s="184"/>
      <c r="HS155" s="184"/>
      <c r="HT155" s="184"/>
      <c r="HU155" s="184"/>
      <c r="HV155" s="184"/>
      <c r="HW155" s="184"/>
      <c r="HX155" s="184"/>
      <c r="HY155" s="184"/>
      <c r="HZ155" s="184"/>
      <c r="IA155" s="184"/>
      <c r="IB155" s="184"/>
      <c r="IC155" s="184"/>
      <c r="ID155" s="184"/>
      <c r="IE155" s="184"/>
      <c r="IF155" s="184"/>
      <c r="IG155" s="184"/>
      <c r="IH155" s="184"/>
      <c r="II155" s="184"/>
      <c r="IJ155" s="184"/>
      <c r="IK155" s="184"/>
      <c r="IL155" s="184"/>
      <c r="IM155" s="184"/>
      <c r="IN155" s="184"/>
      <c r="IO155" s="184"/>
      <c r="IP155" s="184"/>
      <c r="IQ155" s="184"/>
      <c r="IR155" s="184"/>
    </row>
    <row r="156" spans="158:252" s="14" customFormat="1" ht="13.5">
      <c r="FB156" s="184"/>
      <c r="FC156" s="184"/>
      <c r="FD156" s="184"/>
      <c r="FE156" s="184"/>
      <c r="FF156" s="184"/>
      <c r="FG156" s="184"/>
      <c r="FH156" s="184"/>
      <c r="FI156" s="184"/>
      <c r="FJ156" s="184"/>
      <c r="FK156" s="184"/>
      <c r="FL156" s="184"/>
      <c r="FM156" s="184"/>
      <c r="FN156" s="184"/>
      <c r="FO156" s="184"/>
      <c r="FP156" s="184"/>
      <c r="FQ156" s="184"/>
      <c r="FR156" s="184"/>
      <c r="FS156" s="184"/>
      <c r="FT156" s="184"/>
      <c r="FU156" s="184"/>
      <c r="FV156" s="184"/>
      <c r="FW156" s="184"/>
      <c r="FX156" s="184"/>
      <c r="FY156" s="184"/>
      <c r="FZ156" s="184"/>
      <c r="GA156" s="184"/>
      <c r="GB156" s="184"/>
      <c r="GC156" s="184"/>
      <c r="GD156" s="184"/>
      <c r="GE156" s="184"/>
      <c r="GF156" s="184"/>
      <c r="GG156" s="184"/>
      <c r="GH156" s="184"/>
      <c r="GI156" s="184"/>
      <c r="GJ156" s="184"/>
      <c r="GK156" s="184"/>
      <c r="GL156" s="184"/>
      <c r="GM156" s="184"/>
      <c r="GN156" s="184"/>
      <c r="GO156" s="184"/>
      <c r="GP156" s="184"/>
      <c r="GQ156" s="184"/>
      <c r="GR156" s="184"/>
      <c r="GS156" s="184"/>
      <c r="GT156" s="184"/>
      <c r="GU156" s="184"/>
      <c r="GV156" s="184"/>
      <c r="GW156" s="184"/>
      <c r="GX156" s="184"/>
      <c r="GY156" s="184"/>
      <c r="GZ156" s="184"/>
      <c r="HA156" s="184"/>
      <c r="HB156" s="184"/>
      <c r="HC156" s="184"/>
      <c r="HD156" s="184"/>
      <c r="HE156" s="184"/>
      <c r="HF156" s="184"/>
      <c r="HG156" s="184"/>
      <c r="HH156" s="184"/>
      <c r="HI156" s="184"/>
      <c r="HJ156" s="184"/>
      <c r="HK156" s="184"/>
      <c r="HL156" s="184"/>
      <c r="HM156" s="184"/>
      <c r="HN156" s="184"/>
      <c r="HO156" s="184"/>
      <c r="HP156" s="184"/>
      <c r="HQ156" s="184"/>
      <c r="HR156" s="184"/>
      <c r="HS156" s="184"/>
      <c r="HT156" s="184"/>
      <c r="HU156" s="184"/>
      <c r="HV156" s="184"/>
      <c r="HW156" s="184"/>
      <c r="HX156" s="184"/>
      <c r="HY156" s="184"/>
      <c r="HZ156" s="184"/>
      <c r="IA156" s="184"/>
      <c r="IB156" s="184"/>
      <c r="IC156" s="184"/>
      <c r="ID156" s="184"/>
      <c r="IE156" s="184"/>
      <c r="IF156" s="184"/>
      <c r="IG156" s="184"/>
      <c r="IH156" s="184"/>
      <c r="II156" s="184"/>
      <c r="IJ156" s="184"/>
      <c r="IK156" s="184"/>
      <c r="IL156" s="184"/>
      <c r="IM156" s="184"/>
      <c r="IN156" s="184"/>
      <c r="IO156" s="184"/>
      <c r="IP156" s="184"/>
      <c r="IQ156" s="184"/>
      <c r="IR156" s="184"/>
    </row>
    <row r="157" spans="158:252" s="14" customFormat="1" ht="13.5">
      <c r="FB157" s="184"/>
      <c r="FC157" s="184"/>
      <c r="FD157" s="184"/>
      <c r="FE157" s="184"/>
      <c r="FF157" s="184"/>
      <c r="FG157" s="184"/>
      <c r="FH157" s="184"/>
      <c r="FI157" s="184"/>
      <c r="FJ157" s="184"/>
      <c r="FK157" s="184"/>
      <c r="FL157" s="184"/>
      <c r="FM157" s="184"/>
      <c r="FN157" s="184"/>
      <c r="FO157" s="184"/>
      <c r="FP157" s="184"/>
      <c r="FQ157" s="184"/>
      <c r="FR157" s="184"/>
      <c r="FS157" s="184"/>
      <c r="FT157" s="184"/>
      <c r="FU157" s="184"/>
      <c r="FV157" s="184"/>
      <c r="FW157" s="184"/>
      <c r="FX157" s="184"/>
      <c r="FY157" s="184"/>
      <c r="FZ157" s="184"/>
      <c r="GA157" s="184"/>
      <c r="GB157" s="184"/>
      <c r="GC157" s="184"/>
      <c r="GD157" s="184"/>
      <c r="GE157" s="184"/>
      <c r="GF157" s="184"/>
      <c r="GG157" s="184"/>
      <c r="GH157" s="184"/>
      <c r="GI157" s="184"/>
      <c r="GJ157" s="184"/>
      <c r="GK157" s="184"/>
      <c r="GL157" s="184"/>
      <c r="GM157" s="184"/>
      <c r="GN157" s="184"/>
      <c r="GO157" s="184"/>
      <c r="GP157" s="184"/>
      <c r="GQ157" s="184"/>
      <c r="GR157" s="184"/>
      <c r="GS157" s="184"/>
      <c r="GT157" s="184"/>
      <c r="GU157" s="184"/>
      <c r="GV157" s="184"/>
      <c r="GW157" s="184"/>
      <c r="GX157" s="184"/>
      <c r="GY157" s="184"/>
      <c r="GZ157" s="184"/>
      <c r="HA157" s="184"/>
      <c r="HB157" s="184"/>
      <c r="HC157" s="184"/>
      <c r="HD157" s="184"/>
      <c r="HE157" s="184"/>
      <c r="HF157" s="184"/>
      <c r="HG157" s="184"/>
      <c r="HH157" s="184"/>
      <c r="HI157" s="184"/>
      <c r="HJ157" s="184"/>
      <c r="HK157" s="184"/>
      <c r="HL157" s="184"/>
      <c r="HM157" s="184"/>
      <c r="HN157" s="184"/>
      <c r="HO157" s="184"/>
      <c r="HP157" s="184"/>
      <c r="HQ157" s="184"/>
      <c r="HR157" s="184"/>
      <c r="HS157" s="184"/>
      <c r="HT157" s="184"/>
      <c r="HU157" s="184"/>
      <c r="HV157" s="184"/>
      <c r="HW157" s="184"/>
      <c r="HX157" s="184"/>
      <c r="HY157" s="184"/>
      <c r="HZ157" s="184"/>
      <c r="IA157" s="184"/>
      <c r="IB157" s="184"/>
      <c r="IC157" s="184"/>
      <c r="ID157" s="184"/>
      <c r="IE157" s="184"/>
      <c r="IF157" s="184"/>
      <c r="IG157" s="184"/>
      <c r="IH157" s="184"/>
      <c r="II157" s="184"/>
      <c r="IJ157" s="184"/>
      <c r="IK157" s="184"/>
      <c r="IL157" s="184"/>
      <c r="IM157" s="184"/>
      <c r="IN157" s="184"/>
      <c r="IO157" s="184"/>
      <c r="IP157" s="184"/>
      <c r="IQ157" s="184"/>
      <c r="IR157" s="184"/>
    </row>
    <row r="158" spans="158:252" s="14" customFormat="1" ht="13.5">
      <c r="FB158" s="184"/>
      <c r="FC158" s="184"/>
      <c r="FD158" s="184"/>
      <c r="FE158" s="184"/>
      <c r="FF158" s="184"/>
      <c r="FG158" s="184"/>
      <c r="FH158" s="184"/>
      <c r="FI158" s="184"/>
      <c r="FJ158" s="184"/>
      <c r="FK158" s="184"/>
      <c r="FL158" s="184"/>
      <c r="FM158" s="184"/>
      <c r="FN158" s="184"/>
      <c r="FO158" s="184"/>
      <c r="FP158" s="184"/>
      <c r="FQ158" s="184"/>
      <c r="FR158" s="184"/>
      <c r="FS158" s="184"/>
      <c r="FT158" s="184"/>
      <c r="FU158" s="184"/>
      <c r="FV158" s="184"/>
      <c r="FW158" s="184"/>
      <c r="FX158" s="184"/>
      <c r="FY158" s="184"/>
      <c r="FZ158" s="184"/>
      <c r="GA158" s="184"/>
      <c r="GB158" s="184"/>
      <c r="GC158" s="184"/>
      <c r="GD158" s="184"/>
      <c r="GE158" s="184"/>
      <c r="GF158" s="184"/>
      <c r="GG158" s="184"/>
      <c r="GH158" s="184"/>
      <c r="GI158" s="184"/>
      <c r="GJ158" s="184"/>
      <c r="GK158" s="184"/>
      <c r="GL158" s="184"/>
      <c r="GM158" s="184"/>
      <c r="GN158" s="184"/>
      <c r="GO158" s="184"/>
      <c r="GP158" s="184"/>
      <c r="GQ158" s="184"/>
      <c r="GR158" s="184"/>
      <c r="GS158" s="184"/>
      <c r="GT158" s="184"/>
      <c r="GU158" s="184"/>
      <c r="GV158" s="184"/>
      <c r="GW158" s="184"/>
      <c r="GX158" s="184"/>
      <c r="GY158" s="184"/>
      <c r="GZ158" s="184"/>
      <c r="HA158" s="184"/>
      <c r="HB158" s="184"/>
      <c r="HC158" s="184"/>
      <c r="HD158" s="184"/>
      <c r="HE158" s="184"/>
      <c r="HF158" s="184"/>
      <c r="HG158" s="184"/>
      <c r="HH158" s="184"/>
      <c r="HI158" s="184"/>
      <c r="HJ158" s="184"/>
      <c r="HK158" s="184"/>
      <c r="HL158" s="184"/>
      <c r="HM158" s="184"/>
      <c r="HN158" s="184"/>
      <c r="HO158" s="184"/>
      <c r="HP158" s="184"/>
      <c r="HQ158" s="184"/>
      <c r="HR158" s="184"/>
      <c r="HS158" s="184"/>
      <c r="HT158" s="184"/>
      <c r="HU158" s="184"/>
      <c r="HV158" s="184"/>
      <c r="HW158" s="184"/>
      <c r="HX158" s="184"/>
      <c r="HY158" s="184"/>
      <c r="HZ158" s="184"/>
      <c r="IA158" s="184"/>
      <c r="IB158" s="184"/>
      <c r="IC158" s="184"/>
      <c r="ID158" s="184"/>
      <c r="IE158" s="184"/>
      <c r="IF158" s="184"/>
      <c r="IG158" s="184"/>
      <c r="IH158" s="184"/>
      <c r="II158" s="184"/>
      <c r="IJ158" s="184"/>
      <c r="IK158" s="184"/>
      <c r="IL158" s="184"/>
      <c r="IM158" s="184"/>
      <c r="IN158" s="184"/>
      <c r="IO158" s="184"/>
      <c r="IP158" s="184"/>
      <c r="IQ158" s="184"/>
      <c r="IR158" s="184"/>
    </row>
    <row r="159" spans="158:252" s="14" customFormat="1" ht="13.5">
      <c r="FB159" s="184"/>
      <c r="FC159" s="184"/>
      <c r="FD159" s="184"/>
      <c r="FE159" s="184"/>
      <c r="FF159" s="184"/>
      <c r="FG159" s="184"/>
      <c r="FH159" s="184"/>
      <c r="FI159" s="184"/>
      <c r="FJ159" s="184"/>
      <c r="FK159" s="184"/>
      <c r="FL159" s="184"/>
      <c r="FM159" s="184"/>
      <c r="FN159" s="184"/>
      <c r="FO159" s="184"/>
      <c r="FP159" s="184"/>
      <c r="FQ159" s="184"/>
      <c r="FR159" s="184"/>
      <c r="FS159" s="184"/>
      <c r="FT159" s="184"/>
      <c r="FU159" s="184"/>
      <c r="FV159" s="184"/>
      <c r="FW159" s="184"/>
      <c r="FX159" s="184"/>
      <c r="FY159" s="184"/>
      <c r="FZ159" s="184"/>
      <c r="GA159" s="184"/>
      <c r="GB159" s="184"/>
      <c r="GC159" s="184"/>
      <c r="GD159" s="184"/>
      <c r="GE159" s="184"/>
      <c r="GF159" s="184"/>
      <c r="GG159" s="184"/>
      <c r="GH159" s="184"/>
      <c r="GI159" s="184"/>
      <c r="GJ159" s="184"/>
      <c r="GK159" s="184"/>
      <c r="GL159" s="184"/>
      <c r="GM159" s="184"/>
      <c r="GN159" s="184"/>
      <c r="GO159" s="184"/>
      <c r="GP159" s="184"/>
      <c r="GQ159" s="184"/>
      <c r="GR159" s="184"/>
      <c r="GS159" s="184"/>
      <c r="GT159" s="184"/>
      <c r="GU159" s="184"/>
      <c r="GV159" s="184"/>
      <c r="GW159" s="184"/>
      <c r="GX159" s="184"/>
      <c r="GY159" s="184"/>
      <c r="GZ159" s="184"/>
      <c r="HA159" s="184"/>
      <c r="HB159" s="184"/>
      <c r="HC159" s="184"/>
      <c r="HD159" s="184"/>
      <c r="HE159" s="184"/>
      <c r="HF159" s="184"/>
      <c r="HG159" s="184"/>
      <c r="HH159" s="184"/>
      <c r="HI159" s="184"/>
      <c r="HJ159" s="184"/>
      <c r="HK159" s="184"/>
      <c r="HL159" s="184"/>
      <c r="HM159" s="184"/>
      <c r="HN159" s="184"/>
      <c r="HO159" s="184"/>
      <c r="HP159" s="184"/>
      <c r="HQ159" s="184"/>
      <c r="HR159" s="184"/>
      <c r="HS159" s="184"/>
      <c r="HT159" s="184"/>
      <c r="HU159" s="184"/>
      <c r="HV159" s="184"/>
      <c r="HW159" s="184"/>
      <c r="HX159" s="184"/>
      <c r="HY159" s="184"/>
      <c r="HZ159" s="184"/>
      <c r="IA159" s="184"/>
      <c r="IB159" s="184"/>
      <c r="IC159" s="184"/>
      <c r="ID159" s="184"/>
      <c r="IE159" s="184"/>
      <c r="IF159" s="184"/>
      <c r="IG159" s="184"/>
      <c r="IH159" s="184"/>
      <c r="II159" s="184"/>
      <c r="IJ159" s="184"/>
      <c r="IK159" s="184"/>
      <c r="IL159" s="184"/>
      <c r="IM159" s="184"/>
      <c r="IN159" s="184"/>
      <c r="IO159" s="184"/>
      <c r="IP159" s="184"/>
      <c r="IQ159" s="184"/>
      <c r="IR159" s="184"/>
    </row>
    <row r="160" spans="158:252" s="14" customFormat="1" ht="13.5">
      <c r="FB160" s="184"/>
      <c r="FC160" s="184"/>
      <c r="FD160" s="184"/>
      <c r="FE160" s="184"/>
      <c r="FF160" s="184"/>
      <c r="FG160" s="184"/>
      <c r="FH160" s="184"/>
      <c r="FI160" s="184"/>
      <c r="FJ160" s="184"/>
      <c r="FK160" s="184"/>
      <c r="FL160" s="184"/>
      <c r="FM160" s="184"/>
      <c r="FN160" s="184"/>
      <c r="FO160" s="184"/>
      <c r="FP160" s="184"/>
      <c r="FQ160" s="184"/>
      <c r="FR160" s="184"/>
      <c r="FS160" s="184"/>
      <c r="FT160" s="184"/>
      <c r="FU160" s="184"/>
      <c r="FV160" s="184"/>
      <c r="FW160" s="184"/>
      <c r="FX160" s="184"/>
      <c r="FY160" s="184"/>
      <c r="FZ160" s="184"/>
      <c r="GA160" s="184"/>
      <c r="GB160" s="184"/>
      <c r="GC160" s="184"/>
      <c r="GD160" s="184"/>
      <c r="GE160" s="184"/>
      <c r="GF160" s="184"/>
      <c r="GG160" s="184"/>
      <c r="GH160" s="184"/>
      <c r="GI160" s="184"/>
      <c r="GJ160" s="184"/>
      <c r="GK160" s="184"/>
      <c r="GL160" s="184"/>
      <c r="GM160" s="184"/>
      <c r="GN160" s="184"/>
      <c r="GO160" s="184"/>
      <c r="GP160" s="184"/>
      <c r="GQ160" s="184"/>
      <c r="GR160" s="184"/>
      <c r="GS160" s="184"/>
      <c r="GT160" s="184"/>
      <c r="GU160" s="184"/>
      <c r="GV160" s="184"/>
      <c r="GW160" s="184"/>
      <c r="GX160" s="184"/>
      <c r="GY160" s="184"/>
      <c r="GZ160" s="184"/>
      <c r="HA160" s="184"/>
      <c r="HB160" s="184"/>
      <c r="HC160" s="184"/>
      <c r="HD160" s="184"/>
      <c r="HE160" s="184"/>
      <c r="HF160" s="184"/>
      <c r="HG160" s="184"/>
      <c r="HH160" s="184"/>
      <c r="HI160" s="184"/>
      <c r="HJ160" s="184"/>
      <c r="HK160" s="184"/>
      <c r="HL160" s="184"/>
      <c r="HM160" s="184"/>
      <c r="HN160" s="184"/>
      <c r="HO160" s="184"/>
      <c r="HP160" s="184"/>
      <c r="HQ160" s="184"/>
      <c r="HR160" s="184"/>
      <c r="HS160" s="184"/>
      <c r="HT160" s="184"/>
      <c r="HU160" s="184"/>
      <c r="HV160" s="184"/>
      <c r="HW160" s="184"/>
      <c r="HX160" s="184"/>
      <c r="HY160" s="184"/>
      <c r="HZ160" s="184"/>
      <c r="IA160" s="184"/>
      <c r="IB160" s="184"/>
      <c r="IC160" s="184"/>
      <c r="ID160" s="184"/>
      <c r="IE160" s="184"/>
      <c r="IF160" s="184"/>
      <c r="IG160" s="184"/>
      <c r="IH160" s="184"/>
      <c r="II160" s="184"/>
      <c r="IJ160" s="184"/>
      <c r="IK160" s="184"/>
      <c r="IL160" s="184"/>
      <c r="IM160" s="184"/>
      <c r="IN160" s="184"/>
      <c r="IO160" s="184"/>
      <c r="IP160" s="184"/>
      <c r="IQ160" s="184"/>
      <c r="IR160" s="184"/>
    </row>
    <row r="161" spans="158:252" s="14" customFormat="1" ht="13.5">
      <c r="FB161" s="184"/>
      <c r="FC161" s="184"/>
      <c r="FD161" s="184"/>
      <c r="FE161" s="184"/>
      <c r="FF161" s="184"/>
      <c r="FG161" s="184"/>
      <c r="FH161" s="184"/>
      <c r="FI161" s="184"/>
      <c r="FJ161" s="184"/>
      <c r="FK161" s="184"/>
      <c r="FL161" s="184"/>
      <c r="FM161" s="184"/>
      <c r="FN161" s="184"/>
      <c r="FO161" s="184"/>
      <c r="FP161" s="184"/>
      <c r="FQ161" s="184"/>
      <c r="FR161" s="184"/>
      <c r="FS161" s="184"/>
      <c r="FT161" s="184"/>
      <c r="FU161" s="184"/>
      <c r="FV161" s="184"/>
      <c r="FW161" s="184"/>
      <c r="FX161" s="184"/>
      <c r="FY161" s="184"/>
      <c r="FZ161" s="184"/>
      <c r="GA161" s="184"/>
      <c r="GB161" s="184"/>
      <c r="GC161" s="184"/>
      <c r="GD161" s="184"/>
      <c r="GE161" s="184"/>
      <c r="GF161" s="184"/>
      <c r="GG161" s="184"/>
      <c r="GH161" s="184"/>
      <c r="GI161" s="184"/>
      <c r="GJ161" s="184"/>
      <c r="GK161" s="184"/>
      <c r="GL161" s="184"/>
      <c r="GM161" s="184"/>
      <c r="GN161" s="184"/>
      <c r="GO161" s="184"/>
      <c r="GP161" s="184"/>
      <c r="GQ161" s="184"/>
      <c r="GR161" s="184"/>
      <c r="GS161" s="184"/>
      <c r="GT161" s="184"/>
      <c r="GU161" s="184"/>
      <c r="GV161" s="184"/>
      <c r="GW161" s="184"/>
      <c r="GX161" s="184"/>
      <c r="GY161" s="184"/>
      <c r="GZ161" s="184"/>
      <c r="HA161" s="184"/>
      <c r="HB161" s="184"/>
      <c r="HC161" s="184"/>
      <c r="HD161" s="184"/>
      <c r="HE161" s="184"/>
      <c r="HF161" s="184"/>
      <c r="HG161" s="184"/>
      <c r="HH161" s="184"/>
      <c r="HI161" s="184"/>
      <c r="HJ161" s="184"/>
      <c r="HK161" s="184"/>
      <c r="HL161" s="184"/>
      <c r="HM161" s="184"/>
      <c r="HN161" s="184"/>
      <c r="HO161" s="184"/>
      <c r="HP161" s="184"/>
      <c r="HQ161" s="184"/>
      <c r="HR161" s="184"/>
      <c r="HS161" s="184"/>
      <c r="HT161" s="184"/>
      <c r="HU161" s="184"/>
      <c r="HV161" s="184"/>
      <c r="HW161" s="184"/>
      <c r="HX161" s="184"/>
      <c r="HY161" s="184"/>
      <c r="HZ161" s="184"/>
      <c r="IA161" s="184"/>
      <c r="IB161" s="184"/>
      <c r="IC161" s="184"/>
      <c r="ID161" s="184"/>
      <c r="IE161" s="184"/>
      <c r="IF161" s="184"/>
      <c r="IG161" s="184"/>
      <c r="IH161" s="184"/>
      <c r="II161" s="184"/>
      <c r="IJ161" s="184"/>
      <c r="IK161" s="184"/>
      <c r="IL161" s="184"/>
      <c r="IM161" s="184"/>
      <c r="IN161" s="184"/>
      <c r="IO161" s="184"/>
      <c r="IP161" s="184"/>
      <c r="IQ161" s="184"/>
      <c r="IR161" s="184"/>
    </row>
    <row r="162" spans="158:252" s="14" customFormat="1" ht="13.5">
      <c r="FB162" s="184"/>
      <c r="FC162" s="184"/>
      <c r="FD162" s="184"/>
      <c r="FE162" s="184"/>
      <c r="FF162" s="184"/>
      <c r="FG162" s="184"/>
      <c r="FH162" s="184"/>
      <c r="FI162" s="184"/>
      <c r="FJ162" s="184"/>
      <c r="FK162" s="184"/>
      <c r="FL162" s="184"/>
      <c r="FM162" s="184"/>
      <c r="FN162" s="184"/>
      <c r="FO162" s="184"/>
      <c r="FP162" s="184"/>
      <c r="FQ162" s="184"/>
      <c r="FR162" s="184"/>
      <c r="FS162" s="184"/>
      <c r="FT162" s="184"/>
      <c r="FU162" s="184"/>
      <c r="FV162" s="184"/>
      <c r="FW162" s="184"/>
      <c r="FX162" s="184"/>
      <c r="FY162" s="184"/>
      <c r="FZ162" s="184"/>
      <c r="GA162" s="184"/>
      <c r="GB162" s="184"/>
      <c r="GC162" s="184"/>
      <c r="GD162" s="184"/>
      <c r="GE162" s="184"/>
      <c r="GF162" s="184"/>
      <c r="GG162" s="184"/>
      <c r="GH162" s="184"/>
      <c r="GI162" s="184"/>
      <c r="GJ162" s="184"/>
      <c r="GK162" s="184"/>
      <c r="GL162" s="184"/>
      <c r="GM162" s="184"/>
      <c r="GN162" s="184"/>
      <c r="GO162" s="184"/>
      <c r="GP162" s="184"/>
      <c r="GQ162" s="184"/>
      <c r="GR162" s="184"/>
      <c r="GS162" s="184"/>
      <c r="GT162" s="184"/>
      <c r="GU162" s="184"/>
      <c r="GV162" s="184"/>
      <c r="GW162" s="184"/>
      <c r="GX162" s="184"/>
      <c r="GY162" s="184"/>
      <c r="GZ162" s="184"/>
      <c r="HA162" s="184"/>
      <c r="HB162" s="184"/>
      <c r="HC162" s="184"/>
      <c r="HD162" s="184"/>
      <c r="HE162" s="184"/>
      <c r="HF162" s="184"/>
      <c r="HG162" s="184"/>
      <c r="HH162" s="184"/>
      <c r="HI162" s="184"/>
      <c r="HJ162" s="184"/>
      <c r="HK162" s="184"/>
      <c r="HL162" s="184"/>
      <c r="HM162" s="184"/>
      <c r="HN162" s="184"/>
      <c r="HO162" s="184"/>
      <c r="HP162" s="184"/>
      <c r="HQ162" s="184"/>
      <c r="HR162" s="184"/>
      <c r="HS162" s="184"/>
      <c r="HT162" s="184"/>
      <c r="HU162" s="184"/>
      <c r="HV162" s="184"/>
      <c r="HW162" s="184"/>
      <c r="HX162" s="184"/>
      <c r="HY162" s="184"/>
      <c r="HZ162" s="184"/>
      <c r="IA162" s="184"/>
      <c r="IB162" s="184"/>
      <c r="IC162" s="184"/>
      <c r="ID162" s="184"/>
      <c r="IE162" s="184"/>
      <c r="IF162" s="184"/>
      <c r="IG162" s="184"/>
      <c r="IH162" s="184"/>
      <c r="II162" s="184"/>
      <c r="IJ162" s="184"/>
      <c r="IK162" s="184"/>
      <c r="IL162" s="184"/>
      <c r="IM162" s="184"/>
      <c r="IN162" s="184"/>
      <c r="IO162" s="184"/>
      <c r="IP162" s="184"/>
      <c r="IQ162" s="184"/>
      <c r="IR162" s="184"/>
    </row>
    <row r="163" spans="158:252" s="14" customFormat="1" ht="13.5">
      <c r="FB163" s="184"/>
      <c r="FC163" s="184"/>
      <c r="FD163" s="184"/>
      <c r="FE163" s="184"/>
      <c r="FF163" s="184"/>
      <c r="FG163" s="184"/>
      <c r="FH163" s="184"/>
      <c r="FI163" s="184"/>
      <c r="FJ163" s="184"/>
      <c r="FK163" s="184"/>
      <c r="FL163" s="184"/>
      <c r="FM163" s="184"/>
      <c r="FN163" s="184"/>
      <c r="FO163" s="184"/>
      <c r="FP163" s="184"/>
      <c r="FQ163" s="184"/>
      <c r="FR163" s="184"/>
      <c r="FS163" s="184"/>
      <c r="FT163" s="184"/>
      <c r="FU163" s="184"/>
      <c r="FV163" s="184"/>
      <c r="FW163" s="184"/>
      <c r="FX163" s="184"/>
      <c r="FY163" s="184"/>
      <c r="FZ163" s="184"/>
      <c r="GA163" s="184"/>
      <c r="GB163" s="184"/>
      <c r="GC163" s="184"/>
      <c r="GD163" s="184"/>
      <c r="GE163" s="184"/>
      <c r="GF163" s="184"/>
      <c r="GG163" s="184"/>
      <c r="GH163" s="184"/>
      <c r="GI163" s="184"/>
      <c r="GJ163" s="184"/>
      <c r="GK163" s="184"/>
      <c r="GL163" s="184"/>
      <c r="GM163" s="184"/>
      <c r="GN163" s="184"/>
      <c r="GO163" s="184"/>
      <c r="GP163" s="184"/>
      <c r="GQ163" s="184"/>
      <c r="GR163" s="184"/>
      <c r="GS163" s="184"/>
      <c r="GT163" s="184"/>
      <c r="GU163" s="184"/>
      <c r="GV163" s="184"/>
      <c r="GW163" s="184"/>
      <c r="GX163" s="184"/>
      <c r="GY163" s="184"/>
      <c r="GZ163" s="184"/>
      <c r="HA163" s="184"/>
      <c r="HB163" s="184"/>
      <c r="HC163" s="184"/>
      <c r="HD163" s="184"/>
      <c r="HE163" s="184"/>
      <c r="HF163" s="184"/>
      <c r="HG163" s="184"/>
      <c r="HH163" s="184"/>
      <c r="HI163" s="184"/>
      <c r="HJ163" s="184"/>
      <c r="HK163" s="184"/>
      <c r="HL163" s="184"/>
      <c r="HM163" s="184"/>
      <c r="HN163" s="184"/>
      <c r="HO163" s="184"/>
      <c r="HP163" s="184"/>
      <c r="HQ163" s="184"/>
      <c r="HR163" s="184"/>
      <c r="HS163" s="184"/>
      <c r="HT163" s="184"/>
      <c r="HU163" s="184"/>
      <c r="HV163" s="184"/>
      <c r="HW163" s="184"/>
      <c r="HX163" s="184"/>
      <c r="HY163" s="184"/>
      <c r="HZ163" s="184"/>
      <c r="IA163" s="184"/>
      <c r="IB163" s="184"/>
      <c r="IC163" s="184"/>
      <c r="ID163" s="184"/>
      <c r="IE163" s="184"/>
      <c r="IF163" s="184"/>
      <c r="IG163" s="184"/>
      <c r="IH163" s="184"/>
      <c r="II163" s="184"/>
      <c r="IJ163" s="184"/>
      <c r="IK163" s="184"/>
      <c r="IL163" s="184"/>
      <c r="IM163" s="184"/>
      <c r="IN163" s="184"/>
      <c r="IO163" s="184"/>
      <c r="IP163" s="184"/>
      <c r="IQ163" s="184"/>
      <c r="IR163" s="184"/>
    </row>
    <row r="164" spans="158:252" s="14" customFormat="1" ht="13.5">
      <c r="FB164" s="184"/>
      <c r="FC164" s="184"/>
      <c r="FD164" s="184"/>
      <c r="FE164" s="184"/>
      <c r="FF164" s="184"/>
      <c r="FG164" s="184"/>
      <c r="FH164" s="184"/>
      <c r="FI164" s="184"/>
      <c r="FJ164" s="184"/>
      <c r="FK164" s="184"/>
      <c r="FL164" s="184"/>
      <c r="FM164" s="184"/>
      <c r="FN164" s="184"/>
      <c r="FO164" s="184"/>
      <c r="FP164" s="184"/>
      <c r="FQ164" s="184"/>
      <c r="FR164" s="184"/>
      <c r="FS164" s="184"/>
      <c r="FT164" s="184"/>
      <c r="FU164" s="184"/>
      <c r="FV164" s="184"/>
      <c r="FW164" s="184"/>
      <c r="FX164" s="184"/>
      <c r="FY164" s="184"/>
      <c r="FZ164" s="184"/>
      <c r="GA164" s="184"/>
      <c r="GB164" s="184"/>
      <c r="GC164" s="184"/>
      <c r="GD164" s="184"/>
      <c r="GE164" s="184"/>
      <c r="GF164" s="184"/>
      <c r="GG164" s="184"/>
      <c r="GH164" s="184"/>
      <c r="GI164" s="184"/>
      <c r="GJ164" s="184"/>
      <c r="GK164" s="184"/>
      <c r="GL164" s="184"/>
      <c r="GM164" s="184"/>
      <c r="GN164" s="184"/>
      <c r="GO164" s="184"/>
      <c r="GP164" s="184"/>
      <c r="GQ164" s="184"/>
      <c r="GR164" s="184"/>
      <c r="GS164" s="184"/>
      <c r="GT164" s="184"/>
      <c r="GU164" s="184"/>
      <c r="GV164" s="184"/>
      <c r="GW164" s="184"/>
      <c r="GX164" s="184"/>
      <c r="GY164" s="184"/>
      <c r="GZ164" s="184"/>
      <c r="HA164" s="184"/>
      <c r="HB164" s="184"/>
      <c r="HC164" s="184"/>
      <c r="HD164" s="184"/>
      <c r="HE164" s="184"/>
      <c r="HF164" s="184"/>
      <c r="HG164" s="184"/>
      <c r="HH164" s="184"/>
      <c r="HI164" s="184"/>
      <c r="HJ164" s="184"/>
      <c r="HK164" s="184"/>
      <c r="HL164" s="184"/>
      <c r="HM164" s="184"/>
      <c r="HN164" s="184"/>
      <c r="HO164" s="184"/>
      <c r="HP164" s="184"/>
      <c r="HQ164" s="184"/>
      <c r="HR164" s="184"/>
      <c r="HS164" s="184"/>
      <c r="HT164" s="184"/>
      <c r="HU164" s="184"/>
      <c r="HV164" s="184"/>
      <c r="HW164" s="184"/>
      <c r="HX164" s="184"/>
      <c r="HY164" s="184"/>
      <c r="HZ164" s="184"/>
      <c r="IA164" s="184"/>
      <c r="IB164" s="184"/>
      <c r="IC164" s="184"/>
      <c r="ID164" s="184"/>
      <c r="IE164" s="184"/>
      <c r="IF164" s="184"/>
      <c r="IG164" s="184"/>
      <c r="IH164" s="184"/>
      <c r="II164" s="184"/>
      <c r="IJ164" s="184"/>
      <c r="IK164" s="184"/>
      <c r="IL164" s="184"/>
      <c r="IM164" s="184"/>
      <c r="IN164" s="184"/>
      <c r="IO164" s="184"/>
      <c r="IP164" s="184"/>
      <c r="IQ164" s="184"/>
      <c r="IR164" s="184"/>
    </row>
    <row r="165" spans="158:252" s="14" customFormat="1" ht="13.5">
      <c r="FB165" s="184"/>
      <c r="FC165" s="184"/>
      <c r="FD165" s="184"/>
      <c r="FE165" s="184"/>
      <c r="FF165" s="184"/>
      <c r="FG165" s="184"/>
      <c r="FH165" s="184"/>
      <c r="FI165" s="184"/>
      <c r="FJ165" s="184"/>
      <c r="FK165" s="184"/>
      <c r="FL165" s="184"/>
      <c r="FM165" s="184"/>
      <c r="FN165" s="184"/>
      <c r="FO165" s="184"/>
      <c r="FP165" s="184"/>
      <c r="FQ165" s="184"/>
      <c r="FR165" s="184"/>
      <c r="FS165" s="184"/>
      <c r="FT165" s="184"/>
      <c r="FU165" s="184"/>
      <c r="FV165" s="184"/>
      <c r="FW165" s="184"/>
      <c r="FX165" s="184"/>
      <c r="FY165" s="184"/>
      <c r="FZ165" s="184"/>
      <c r="GA165" s="184"/>
      <c r="GB165" s="184"/>
      <c r="GC165" s="184"/>
      <c r="GD165" s="184"/>
      <c r="GE165" s="184"/>
      <c r="GF165" s="184"/>
      <c r="GG165" s="184"/>
      <c r="GH165" s="184"/>
      <c r="GI165" s="184"/>
      <c r="GJ165" s="184"/>
      <c r="GK165" s="184"/>
      <c r="GL165" s="184"/>
      <c r="GM165" s="184"/>
      <c r="GN165" s="184"/>
      <c r="GO165" s="184"/>
      <c r="GP165" s="184"/>
      <c r="GQ165" s="184"/>
      <c r="GR165" s="184"/>
      <c r="GS165" s="184"/>
      <c r="GT165" s="184"/>
      <c r="GU165" s="184"/>
      <c r="GV165" s="184"/>
      <c r="GW165" s="184"/>
      <c r="GX165" s="184"/>
      <c r="GY165" s="184"/>
      <c r="GZ165" s="184"/>
      <c r="HA165" s="184"/>
      <c r="HB165" s="184"/>
      <c r="HC165" s="184"/>
      <c r="HD165" s="184"/>
      <c r="HE165" s="184"/>
      <c r="HF165" s="184"/>
      <c r="HG165" s="184"/>
      <c r="HH165" s="184"/>
      <c r="HI165" s="184"/>
      <c r="HJ165" s="184"/>
      <c r="HK165" s="184"/>
      <c r="HL165" s="184"/>
      <c r="HM165" s="184"/>
      <c r="HN165" s="184"/>
      <c r="HO165" s="184"/>
      <c r="HP165" s="184"/>
      <c r="HQ165" s="184"/>
      <c r="HR165" s="184"/>
      <c r="HS165" s="184"/>
      <c r="HT165" s="184"/>
      <c r="HU165" s="184"/>
      <c r="HV165" s="184"/>
      <c r="HW165" s="184"/>
      <c r="HX165" s="184"/>
      <c r="HY165" s="184"/>
      <c r="HZ165" s="184"/>
      <c r="IA165" s="184"/>
      <c r="IB165" s="184"/>
      <c r="IC165" s="184"/>
      <c r="ID165" s="184"/>
      <c r="IE165" s="184"/>
      <c r="IF165" s="184"/>
      <c r="IG165" s="184"/>
      <c r="IH165" s="184"/>
      <c r="II165" s="184"/>
      <c r="IJ165" s="184"/>
      <c r="IK165" s="184"/>
      <c r="IL165" s="184"/>
      <c r="IM165" s="184"/>
      <c r="IN165" s="184"/>
      <c r="IO165" s="184"/>
      <c r="IP165" s="184"/>
      <c r="IQ165" s="184"/>
      <c r="IR165" s="184"/>
    </row>
    <row r="166" spans="158:252" s="14" customFormat="1" ht="13.5">
      <c r="FB166" s="184"/>
      <c r="FC166" s="184"/>
      <c r="FD166" s="184"/>
      <c r="FE166" s="184"/>
      <c r="FF166" s="184"/>
      <c r="FG166" s="184"/>
      <c r="FH166" s="184"/>
      <c r="FI166" s="184"/>
      <c r="FJ166" s="184"/>
      <c r="FK166" s="184"/>
      <c r="FL166" s="184"/>
      <c r="FM166" s="184"/>
      <c r="FN166" s="184"/>
      <c r="FO166" s="184"/>
      <c r="FP166" s="184"/>
      <c r="FQ166" s="184"/>
      <c r="FR166" s="184"/>
      <c r="FS166" s="184"/>
      <c r="FT166" s="184"/>
      <c r="FU166" s="184"/>
      <c r="FV166" s="184"/>
      <c r="FW166" s="184"/>
      <c r="FX166" s="184"/>
      <c r="FY166" s="184"/>
      <c r="FZ166" s="184"/>
      <c r="GA166" s="184"/>
      <c r="GB166" s="184"/>
      <c r="GC166" s="184"/>
      <c r="GD166" s="184"/>
      <c r="GE166" s="184"/>
      <c r="GF166" s="184"/>
      <c r="GG166" s="184"/>
      <c r="GH166" s="184"/>
      <c r="GI166" s="184"/>
      <c r="GJ166" s="184"/>
      <c r="GK166" s="184"/>
      <c r="GL166" s="184"/>
      <c r="GM166" s="184"/>
      <c r="GN166" s="184"/>
      <c r="GO166" s="184"/>
      <c r="GP166" s="184"/>
      <c r="GQ166" s="184"/>
      <c r="GR166" s="184"/>
      <c r="GS166" s="184"/>
      <c r="GT166" s="184"/>
      <c r="GU166" s="184"/>
      <c r="GV166" s="184"/>
      <c r="GW166" s="184"/>
      <c r="GX166" s="184"/>
      <c r="GY166" s="184"/>
      <c r="GZ166" s="184"/>
      <c r="HA166" s="184"/>
      <c r="HB166" s="184"/>
      <c r="HC166" s="184"/>
      <c r="HD166" s="184"/>
      <c r="HE166" s="184"/>
      <c r="HF166" s="184"/>
      <c r="HG166" s="184"/>
      <c r="HH166" s="184"/>
      <c r="HI166" s="184"/>
      <c r="HJ166" s="184"/>
      <c r="HK166" s="184"/>
      <c r="HL166" s="184"/>
      <c r="HM166" s="184"/>
      <c r="HN166" s="184"/>
      <c r="HO166" s="184"/>
      <c r="HP166" s="184"/>
      <c r="HQ166" s="184"/>
      <c r="HR166" s="184"/>
      <c r="HS166" s="184"/>
      <c r="HT166" s="184"/>
      <c r="HU166" s="184"/>
      <c r="HV166" s="184"/>
      <c r="HW166" s="184"/>
      <c r="HX166" s="184"/>
      <c r="HY166" s="184"/>
      <c r="HZ166" s="184"/>
      <c r="IA166" s="184"/>
      <c r="IB166" s="184"/>
      <c r="IC166" s="184"/>
      <c r="ID166" s="184"/>
      <c r="IE166" s="184"/>
      <c r="IF166" s="184"/>
      <c r="IG166" s="184"/>
      <c r="IH166" s="184"/>
      <c r="II166" s="184"/>
      <c r="IJ166" s="184"/>
      <c r="IK166" s="184"/>
      <c r="IL166" s="184"/>
      <c r="IM166" s="184"/>
      <c r="IN166" s="184"/>
      <c r="IO166" s="184"/>
      <c r="IP166" s="184"/>
      <c r="IQ166" s="184"/>
      <c r="IR166" s="184"/>
    </row>
    <row r="167" spans="158:252" s="14" customFormat="1" ht="13.5">
      <c r="FB167" s="184"/>
      <c r="FC167" s="184"/>
      <c r="FD167" s="184"/>
      <c r="FE167" s="184"/>
      <c r="FF167" s="184"/>
      <c r="FG167" s="184"/>
      <c r="FH167" s="184"/>
      <c r="FI167" s="184"/>
      <c r="FJ167" s="184"/>
      <c r="FK167" s="184"/>
      <c r="FL167" s="184"/>
      <c r="FM167" s="184"/>
      <c r="FN167" s="184"/>
      <c r="FO167" s="184"/>
      <c r="FP167" s="184"/>
      <c r="FQ167" s="184"/>
      <c r="FR167" s="184"/>
      <c r="FS167" s="184"/>
      <c r="FT167" s="184"/>
      <c r="FU167" s="184"/>
      <c r="FV167" s="184"/>
      <c r="FW167" s="184"/>
      <c r="FX167" s="184"/>
      <c r="FY167" s="184"/>
      <c r="FZ167" s="184"/>
      <c r="GA167" s="184"/>
      <c r="GB167" s="184"/>
      <c r="GC167" s="184"/>
      <c r="GD167" s="184"/>
      <c r="GE167" s="184"/>
      <c r="GF167" s="184"/>
      <c r="GG167" s="184"/>
      <c r="GH167" s="184"/>
      <c r="GI167" s="184"/>
      <c r="GJ167" s="184"/>
      <c r="GK167" s="184"/>
      <c r="GL167" s="184"/>
      <c r="GM167" s="184"/>
      <c r="GN167" s="184"/>
      <c r="GO167" s="184"/>
      <c r="GP167" s="184"/>
      <c r="GQ167" s="184"/>
      <c r="GR167" s="184"/>
      <c r="GS167" s="184"/>
      <c r="GT167" s="184"/>
      <c r="GU167" s="184"/>
      <c r="GV167" s="184"/>
      <c r="GW167" s="184"/>
      <c r="GX167" s="184"/>
      <c r="GY167" s="184"/>
      <c r="GZ167" s="184"/>
      <c r="HA167" s="184"/>
      <c r="HB167" s="184"/>
      <c r="HC167" s="184"/>
      <c r="HD167" s="184"/>
      <c r="HE167" s="184"/>
      <c r="HF167" s="184"/>
      <c r="HG167" s="184"/>
      <c r="HH167" s="184"/>
      <c r="HI167" s="184"/>
      <c r="HJ167" s="184"/>
      <c r="HK167" s="184"/>
      <c r="HL167" s="184"/>
      <c r="HM167" s="184"/>
      <c r="HN167" s="184"/>
      <c r="HO167" s="184"/>
      <c r="HP167" s="184"/>
      <c r="HQ167" s="184"/>
      <c r="HR167" s="184"/>
      <c r="HS167" s="184"/>
      <c r="HT167" s="184"/>
      <c r="HU167" s="184"/>
      <c r="HV167" s="184"/>
      <c r="HW167" s="184"/>
      <c r="HX167" s="184"/>
      <c r="HY167" s="184"/>
      <c r="HZ167" s="184"/>
      <c r="IA167" s="184"/>
      <c r="IB167" s="184"/>
      <c r="IC167" s="184"/>
      <c r="ID167" s="184"/>
      <c r="IE167" s="184"/>
      <c r="IF167" s="184"/>
      <c r="IG167" s="184"/>
      <c r="IH167" s="184"/>
      <c r="II167" s="184"/>
      <c r="IJ167" s="184"/>
      <c r="IK167" s="184"/>
      <c r="IL167" s="184"/>
      <c r="IM167" s="184"/>
      <c r="IN167" s="184"/>
      <c r="IO167" s="184"/>
      <c r="IP167" s="184"/>
      <c r="IQ167" s="184"/>
      <c r="IR167" s="184"/>
    </row>
    <row r="168" spans="158:252" s="14" customFormat="1" ht="13.5">
      <c r="FB168" s="184"/>
      <c r="FC168" s="184"/>
      <c r="FD168" s="184"/>
      <c r="FE168" s="184"/>
      <c r="FF168" s="184"/>
      <c r="FG168" s="184"/>
      <c r="FH168" s="184"/>
      <c r="FI168" s="184"/>
      <c r="FJ168" s="184"/>
      <c r="FK168" s="184"/>
      <c r="FL168" s="184"/>
      <c r="FM168" s="184"/>
      <c r="FN168" s="184"/>
      <c r="FO168" s="184"/>
      <c r="FP168" s="184"/>
      <c r="FQ168" s="184"/>
      <c r="FR168" s="184"/>
      <c r="FS168" s="184"/>
      <c r="FT168" s="184"/>
      <c r="FU168" s="184"/>
      <c r="FV168" s="184"/>
      <c r="FW168" s="184"/>
      <c r="FX168" s="184"/>
      <c r="FY168" s="184"/>
      <c r="FZ168" s="184"/>
      <c r="GA168" s="184"/>
      <c r="GB168" s="184"/>
      <c r="GC168" s="184"/>
      <c r="GD168" s="184"/>
      <c r="GE168" s="184"/>
      <c r="GF168" s="184"/>
      <c r="GG168" s="184"/>
      <c r="GH168" s="184"/>
      <c r="GI168" s="184"/>
      <c r="GJ168" s="184"/>
      <c r="GK168" s="184"/>
      <c r="GL168" s="184"/>
      <c r="GM168" s="184"/>
      <c r="GN168" s="184"/>
      <c r="GO168" s="184"/>
      <c r="GP168" s="184"/>
      <c r="GQ168" s="184"/>
      <c r="GR168" s="184"/>
      <c r="GS168" s="184"/>
      <c r="GT168" s="184"/>
      <c r="GU168" s="184"/>
      <c r="GV168" s="184"/>
      <c r="GW168" s="184"/>
      <c r="GX168" s="184"/>
      <c r="GY168" s="184"/>
      <c r="GZ168" s="184"/>
      <c r="HA168" s="184"/>
      <c r="HB168" s="184"/>
      <c r="HC168" s="184"/>
      <c r="HD168" s="184"/>
      <c r="HE168" s="184"/>
      <c r="HF168" s="184"/>
      <c r="HG168" s="184"/>
      <c r="HH168" s="184"/>
      <c r="HI168" s="184"/>
      <c r="HJ168" s="184"/>
      <c r="HK168" s="184"/>
      <c r="HL168" s="184"/>
      <c r="HM168" s="184"/>
      <c r="HN168" s="184"/>
      <c r="HO168" s="184"/>
      <c r="HP168" s="184"/>
      <c r="HQ168" s="184"/>
      <c r="HR168" s="184"/>
      <c r="HS168" s="184"/>
      <c r="HT168" s="184"/>
      <c r="HU168" s="184"/>
      <c r="HV168" s="184"/>
      <c r="HW168" s="184"/>
      <c r="HX168" s="184"/>
      <c r="HY168" s="184"/>
      <c r="HZ168" s="184"/>
      <c r="IA168" s="184"/>
      <c r="IB168" s="184"/>
      <c r="IC168" s="184"/>
      <c r="ID168" s="184"/>
      <c r="IE168" s="184"/>
      <c r="IF168" s="184"/>
      <c r="IG168" s="184"/>
      <c r="IH168" s="184"/>
      <c r="II168" s="184"/>
      <c r="IJ168" s="184"/>
      <c r="IK168" s="184"/>
      <c r="IL168" s="184"/>
      <c r="IM168" s="184"/>
      <c r="IN168" s="184"/>
      <c r="IO168" s="184"/>
      <c r="IP168" s="184"/>
      <c r="IQ168" s="184"/>
      <c r="IR168" s="184"/>
    </row>
    <row r="169" spans="158:252" s="14" customFormat="1" ht="13.5">
      <c r="FB169" s="184"/>
      <c r="FC169" s="184"/>
      <c r="FD169" s="184"/>
      <c r="FE169" s="184"/>
      <c r="FF169" s="184"/>
      <c r="FG169" s="184"/>
      <c r="FH169" s="184"/>
      <c r="FI169" s="184"/>
      <c r="FJ169" s="184"/>
      <c r="FK169" s="184"/>
      <c r="FL169" s="184"/>
      <c r="FM169" s="184"/>
      <c r="FN169" s="184"/>
      <c r="FO169" s="184"/>
      <c r="FP169" s="184"/>
      <c r="FQ169" s="184"/>
      <c r="FR169" s="184"/>
      <c r="FS169" s="184"/>
      <c r="FT169" s="184"/>
      <c r="FU169" s="184"/>
      <c r="FV169" s="184"/>
      <c r="FW169" s="184"/>
      <c r="FX169" s="184"/>
      <c r="FY169" s="184"/>
      <c r="FZ169" s="184"/>
      <c r="GA169" s="184"/>
      <c r="GB169" s="184"/>
      <c r="GC169" s="184"/>
      <c r="GD169" s="184"/>
      <c r="GE169" s="184"/>
      <c r="GF169" s="184"/>
      <c r="GG169" s="184"/>
      <c r="GH169" s="184"/>
      <c r="GI169" s="184"/>
      <c r="GJ169" s="184"/>
      <c r="GK169" s="184"/>
      <c r="GL169" s="184"/>
      <c r="GM169" s="184"/>
      <c r="GN169" s="184"/>
      <c r="GO169" s="184"/>
      <c r="GP169" s="184"/>
      <c r="GQ169" s="184"/>
      <c r="GR169" s="184"/>
      <c r="GS169" s="184"/>
      <c r="GT169" s="184"/>
      <c r="GU169" s="184"/>
      <c r="GV169" s="184"/>
      <c r="GW169" s="184"/>
      <c r="GX169" s="184"/>
      <c r="GY169" s="184"/>
      <c r="GZ169" s="184"/>
      <c r="HA169" s="184"/>
      <c r="HB169" s="184"/>
      <c r="HC169" s="184"/>
      <c r="HD169" s="184"/>
      <c r="HE169" s="184"/>
      <c r="HF169" s="184"/>
      <c r="HG169" s="184"/>
      <c r="HH169" s="184"/>
      <c r="HI169" s="184"/>
      <c r="HJ169" s="184"/>
      <c r="HK169" s="184"/>
      <c r="HL169" s="184"/>
      <c r="HM169" s="184"/>
      <c r="HN169" s="184"/>
      <c r="HO169" s="184"/>
      <c r="HP169" s="184"/>
      <c r="HQ169" s="184"/>
      <c r="HR169" s="184"/>
      <c r="HS169" s="184"/>
      <c r="HT169" s="184"/>
      <c r="HU169" s="184"/>
      <c r="HV169" s="184"/>
      <c r="HW169" s="184"/>
      <c r="HX169" s="184"/>
      <c r="HY169" s="184"/>
      <c r="HZ169" s="184"/>
      <c r="IA169" s="184"/>
      <c r="IB169" s="184"/>
      <c r="IC169" s="184"/>
      <c r="ID169" s="184"/>
      <c r="IE169" s="184"/>
      <c r="IF169" s="184"/>
      <c r="IG169" s="184"/>
      <c r="IH169" s="184"/>
      <c r="II169" s="184"/>
      <c r="IJ169" s="184"/>
      <c r="IK169" s="184"/>
      <c r="IL169" s="184"/>
      <c r="IM169" s="184"/>
      <c r="IN169" s="184"/>
      <c r="IO169" s="184"/>
      <c r="IP169" s="184"/>
      <c r="IQ169" s="184"/>
      <c r="IR169" s="184"/>
    </row>
    <row r="170" spans="158:252" s="14" customFormat="1" ht="13.5">
      <c r="FB170" s="184"/>
      <c r="FC170" s="184"/>
      <c r="FD170" s="184"/>
      <c r="FE170" s="184"/>
      <c r="FF170" s="184"/>
      <c r="FG170" s="184"/>
      <c r="FH170" s="184"/>
      <c r="FI170" s="184"/>
      <c r="FJ170" s="184"/>
      <c r="FK170" s="184"/>
      <c r="FL170" s="184"/>
      <c r="FM170" s="184"/>
      <c r="FN170" s="184"/>
      <c r="FO170" s="184"/>
      <c r="FP170" s="184"/>
      <c r="FQ170" s="184"/>
      <c r="FR170" s="184"/>
      <c r="FS170" s="184"/>
      <c r="FT170" s="184"/>
      <c r="FU170" s="184"/>
      <c r="FV170" s="184"/>
      <c r="FW170" s="184"/>
      <c r="FX170" s="184"/>
      <c r="FY170" s="184"/>
      <c r="FZ170" s="184"/>
      <c r="GA170" s="184"/>
      <c r="GB170" s="184"/>
      <c r="GC170" s="184"/>
      <c r="GD170" s="184"/>
      <c r="GE170" s="184"/>
      <c r="GF170" s="184"/>
      <c r="GG170" s="184"/>
      <c r="GH170" s="184"/>
      <c r="GI170" s="184"/>
      <c r="GJ170" s="184"/>
      <c r="GK170" s="184"/>
      <c r="GL170" s="184"/>
      <c r="GM170" s="184"/>
      <c r="GN170" s="184"/>
      <c r="GO170" s="184"/>
      <c r="GP170" s="184"/>
      <c r="GQ170" s="184"/>
      <c r="GR170" s="184"/>
      <c r="GS170" s="184"/>
      <c r="GT170" s="184"/>
      <c r="GU170" s="184"/>
      <c r="GV170" s="184"/>
      <c r="GW170" s="184"/>
      <c r="GX170" s="184"/>
      <c r="GY170" s="184"/>
      <c r="GZ170" s="184"/>
      <c r="HA170" s="184"/>
      <c r="HB170" s="184"/>
      <c r="HC170" s="184"/>
      <c r="HD170" s="184"/>
      <c r="HE170" s="184"/>
      <c r="HF170" s="184"/>
      <c r="HG170" s="184"/>
      <c r="HH170" s="184"/>
      <c r="HI170" s="184"/>
      <c r="HJ170" s="184"/>
      <c r="HK170" s="184"/>
      <c r="HL170" s="184"/>
      <c r="HM170" s="184"/>
      <c r="HN170" s="184"/>
      <c r="HO170" s="184"/>
      <c r="HP170" s="184"/>
      <c r="HQ170" s="184"/>
      <c r="HR170" s="184"/>
      <c r="HS170" s="184"/>
      <c r="HT170" s="184"/>
      <c r="HU170" s="184"/>
      <c r="HV170" s="184"/>
      <c r="HW170" s="184"/>
      <c r="HX170" s="184"/>
      <c r="HY170" s="184"/>
      <c r="HZ170" s="184"/>
      <c r="IA170" s="184"/>
      <c r="IB170" s="184"/>
      <c r="IC170" s="184"/>
      <c r="ID170" s="184"/>
      <c r="IE170" s="184"/>
      <c r="IF170" s="184"/>
      <c r="IG170" s="184"/>
      <c r="IH170" s="184"/>
      <c r="II170" s="184"/>
      <c r="IJ170" s="184"/>
      <c r="IK170" s="184"/>
      <c r="IL170" s="184"/>
      <c r="IM170" s="184"/>
      <c r="IN170" s="184"/>
      <c r="IO170" s="184"/>
      <c r="IP170" s="184"/>
      <c r="IQ170" s="184"/>
      <c r="IR170" s="184"/>
    </row>
    <row r="171" spans="158:252" s="14" customFormat="1" ht="13.5">
      <c r="FB171" s="184"/>
      <c r="FC171" s="184"/>
      <c r="FD171" s="184"/>
      <c r="FE171" s="184"/>
      <c r="FF171" s="184"/>
      <c r="FG171" s="184"/>
      <c r="FH171" s="184"/>
      <c r="FI171" s="184"/>
      <c r="FJ171" s="184"/>
      <c r="FK171" s="184"/>
      <c r="FL171" s="184"/>
      <c r="FM171" s="184"/>
      <c r="FN171" s="184"/>
      <c r="FO171" s="184"/>
      <c r="FP171" s="184"/>
      <c r="FQ171" s="184"/>
      <c r="FR171" s="184"/>
      <c r="FS171" s="184"/>
      <c r="FT171" s="184"/>
      <c r="FU171" s="184"/>
      <c r="FV171" s="184"/>
      <c r="FW171" s="184"/>
      <c r="FX171" s="184"/>
      <c r="FY171" s="184"/>
      <c r="FZ171" s="184"/>
      <c r="GA171" s="184"/>
      <c r="GB171" s="184"/>
      <c r="GC171" s="184"/>
      <c r="GD171" s="184"/>
      <c r="GE171" s="184"/>
      <c r="GF171" s="184"/>
      <c r="GG171" s="184"/>
      <c r="GH171" s="184"/>
      <c r="GI171" s="184"/>
      <c r="GJ171" s="184"/>
      <c r="GK171" s="184"/>
      <c r="GL171" s="184"/>
      <c r="GM171" s="184"/>
      <c r="GN171" s="184"/>
      <c r="GO171" s="184"/>
      <c r="GP171" s="184"/>
      <c r="GQ171" s="184"/>
      <c r="GR171" s="184"/>
      <c r="GS171" s="184"/>
      <c r="GT171" s="184"/>
      <c r="GU171" s="184"/>
      <c r="GV171" s="184"/>
      <c r="GW171" s="184"/>
      <c r="GX171" s="184"/>
      <c r="GY171" s="184"/>
      <c r="GZ171" s="184"/>
      <c r="HA171" s="184"/>
      <c r="HB171" s="184"/>
      <c r="HC171" s="184"/>
      <c r="HD171" s="184"/>
      <c r="HE171" s="184"/>
      <c r="HF171" s="184"/>
      <c r="HG171" s="184"/>
      <c r="HH171" s="184"/>
      <c r="HI171" s="184"/>
      <c r="HJ171" s="184"/>
      <c r="HK171" s="184"/>
      <c r="HL171" s="184"/>
      <c r="HM171" s="184"/>
      <c r="HN171" s="184"/>
      <c r="HO171" s="184"/>
      <c r="HP171" s="184"/>
      <c r="HQ171" s="184"/>
      <c r="HR171" s="184"/>
      <c r="HS171" s="184"/>
      <c r="HT171" s="184"/>
      <c r="HU171" s="184"/>
      <c r="HV171" s="184"/>
      <c r="HW171" s="184"/>
      <c r="HX171" s="184"/>
      <c r="HY171" s="184"/>
      <c r="HZ171" s="184"/>
      <c r="IA171" s="184"/>
      <c r="IB171" s="184"/>
      <c r="IC171" s="184"/>
      <c r="ID171" s="184"/>
      <c r="IE171" s="184"/>
      <c r="IF171" s="184"/>
      <c r="IG171" s="184"/>
      <c r="IH171" s="184"/>
      <c r="II171" s="184"/>
      <c r="IJ171" s="184"/>
      <c r="IK171" s="184"/>
      <c r="IL171" s="184"/>
      <c r="IM171" s="184"/>
      <c r="IN171" s="184"/>
      <c r="IO171" s="184"/>
      <c r="IP171" s="184"/>
      <c r="IQ171" s="184"/>
      <c r="IR171" s="184"/>
    </row>
    <row r="172" spans="158:252" s="14" customFormat="1" ht="13.5">
      <c r="FB172" s="184"/>
      <c r="FC172" s="184"/>
      <c r="FD172" s="184"/>
      <c r="FE172" s="184"/>
      <c r="FF172" s="184"/>
      <c r="FG172" s="184"/>
      <c r="FH172" s="184"/>
      <c r="FI172" s="184"/>
      <c r="FJ172" s="184"/>
      <c r="FK172" s="184"/>
      <c r="FL172" s="184"/>
      <c r="FM172" s="184"/>
      <c r="FN172" s="184"/>
      <c r="FO172" s="184"/>
      <c r="FP172" s="184"/>
      <c r="FQ172" s="184"/>
      <c r="FR172" s="184"/>
      <c r="FS172" s="184"/>
      <c r="FT172" s="184"/>
      <c r="FU172" s="184"/>
      <c r="FV172" s="184"/>
      <c r="FW172" s="184"/>
      <c r="FX172" s="184"/>
      <c r="FY172" s="184"/>
      <c r="FZ172" s="184"/>
      <c r="GA172" s="184"/>
      <c r="GB172" s="184"/>
      <c r="GC172" s="184"/>
      <c r="GD172" s="184"/>
      <c r="GE172" s="184"/>
      <c r="GF172" s="184"/>
      <c r="GG172" s="184"/>
      <c r="GH172" s="184"/>
      <c r="GI172" s="184"/>
      <c r="GJ172" s="184"/>
      <c r="GK172" s="184"/>
      <c r="GL172" s="184"/>
      <c r="GM172" s="184"/>
      <c r="GN172" s="184"/>
      <c r="GO172" s="184"/>
      <c r="GP172" s="184"/>
      <c r="GQ172" s="184"/>
      <c r="GR172" s="184"/>
      <c r="GS172" s="184"/>
      <c r="GT172" s="184"/>
      <c r="GU172" s="184"/>
      <c r="GV172" s="184"/>
      <c r="GW172" s="184"/>
      <c r="GX172" s="184"/>
      <c r="GY172" s="184"/>
      <c r="GZ172" s="184"/>
      <c r="HA172" s="184"/>
      <c r="HB172" s="184"/>
      <c r="HC172" s="184"/>
      <c r="HD172" s="184"/>
      <c r="HE172" s="184"/>
      <c r="HF172" s="184"/>
      <c r="HG172" s="184"/>
      <c r="HH172" s="184"/>
      <c r="HI172" s="184"/>
      <c r="HJ172" s="184"/>
      <c r="HK172" s="184"/>
      <c r="HL172" s="184"/>
      <c r="HM172" s="184"/>
      <c r="HN172" s="184"/>
      <c r="HO172" s="184"/>
      <c r="HP172" s="184"/>
      <c r="HQ172" s="184"/>
      <c r="HR172" s="184"/>
      <c r="HS172" s="184"/>
      <c r="HT172" s="184"/>
      <c r="HU172" s="184"/>
      <c r="HV172" s="184"/>
      <c r="HW172" s="184"/>
      <c r="HX172" s="184"/>
      <c r="HY172" s="184"/>
      <c r="HZ172" s="184"/>
      <c r="IA172" s="184"/>
      <c r="IB172" s="184"/>
      <c r="IC172" s="184"/>
      <c r="ID172" s="184"/>
      <c r="IE172" s="184"/>
      <c r="IF172" s="184"/>
      <c r="IG172" s="184"/>
      <c r="IH172" s="184"/>
      <c r="II172" s="184"/>
      <c r="IJ172" s="184"/>
      <c r="IK172" s="184"/>
      <c r="IL172" s="184"/>
      <c r="IM172" s="184"/>
      <c r="IN172" s="184"/>
      <c r="IO172" s="184"/>
      <c r="IP172" s="184"/>
      <c r="IQ172" s="184"/>
      <c r="IR172" s="184"/>
    </row>
    <row r="173" spans="158:252" s="14" customFormat="1" ht="13.5">
      <c r="FB173" s="184"/>
      <c r="FC173" s="184"/>
      <c r="FD173" s="184"/>
      <c r="FE173" s="184"/>
      <c r="FF173" s="184"/>
      <c r="FG173" s="184"/>
      <c r="FH173" s="184"/>
      <c r="FI173" s="184"/>
      <c r="FJ173" s="184"/>
      <c r="FK173" s="184"/>
      <c r="FL173" s="184"/>
      <c r="FM173" s="184"/>
      <c r="FN173" s="184"/>
      <c r="FO173" s="184"/>
      <c r="FP173" s="184"/>
      <c r="FQ173" s="184"/>
      <c r="FR173" s="184"/>
      <c r="FS173" s="184"/>
      <c r="FT173" s="184"/>
      <c r="FU173" s="184"/>
      <c r="FV173" s="184"/>
      <c r="FW173" s="184"/>
      <c r="FX173" s="184"/>
      <c r="FY173" s="184"/>
      <c r="FZ173" s="184"/>
      <c r="GA173" s="184"/>
      <c r="GB173" s="184"/>
      <c r="GC173" s="184"/>
      <c r="GD173" s="184"/>
      <c r="GE173" s="184"/>
      <c r="GF173" s="184"/>
      <c r="GG173" s="184"/>
      <c r="GH173" s="184"/>
      <c r="GI173" s="184"/>
      <c r="GJ173" s="184"/>
      <c r="GK173" s="184"/>
      <c r="GL173" s="184"/>
      <c r="GM173" s="184"/>
      <c r="GN173" s="184"/>
      <c r="GO173" s="184"/>
      <c r="GP173" s="184"/>
      <c r="GQ173" s="184"/>
      <c r="GR173" s="184"/>
      <c r="GS173" s="184"/>
      <c r="GT173" s="184"/>
      <c r="GU173" s="184"/>
      <c r="GV173" s="184"/>
      <c r="GW173" s="184"/>
      <c r="GX173" s="184"/>
      <c r="GY173" s="184"/>
      <c r="GZ173" s="184"/>
      <c r="HA173" s="184"/>
      <c r="HB173" s="184"/>
      <c r="HC173" s="184"/>
      <c r="HD173" s="184"/>
      <c r="HE173" s="184"/>
      <c r="HF173" s="184"/>
      <c r="HG173" s="184"/>
      <c r="HH173" s="184"/>
      <c r="HI173" s="184"/>
      <c r="HJ173" s="184"/>
      <c r="HK173" s="184"/>
      <c r="HL173" s="184"/>
      <c r="HM173" s="184"/>
      <c r="HN173" s="184"/>
      <c r="HO173" s="184"/>
      <c r="HP173" s="184"/>
      <c r="HQ173" s="184"/>
      <c r="HR173" s="184"/>
      <c r="HS173" s="184"/>
      <c r="HT173" s="184"/>
      <c r="HU173" s="184"/>
      <c r="HV173" s="184"/>
      <c r="HW173" s="184"/>
      <c r="HX173" s="184"/>
      <c r="HY173" s="184"/>
      <c r="HZ173" s="184"/>
      <c r="IA173" s="184"/>
      <c r="IB173" s="184"/>
      <c r="IC173" s="184"/>
      <c r="ID173" s="184"/>
      <c r="IE173" s="184"/>
      <c r="IF173" s="184"/>
      <c r="IG173" s="184"/>
      <c r="IH173" s="184"/>
      <c r="II173" s="184"/>
      <c r="IJ173" s="184"/>
      <c r="IK173" s="184"/>
      <c r="IL173" s="184"/>
      <c r="IM173" s="184"/>
      <c r="IN173" s="184"/>
      <c r="IO173" s="184"/>
      <c r="IP173" s="184"/>
      <c r="IQ173" s="184"/>
      <c r="IR173" s="184"/>
    </row>
    <row r="174" spans="158:252" s="14" customFormat="1" ht="13.5">
      <c r="FB174" s="184"/>
      <c r="FC174" s="184"/>
      <c r="FD174" s="184"/>
      <c r="FE174" s="184"/>
      <c r="FF174" s="184"/>
      <c r="FG174" s="184"/>
      <c r="FH174" s="184"/>
      <c r="FI174" s="184"/>
      <c r="FJ174" s="184"/>
      <c r="FK174" s="184"/>
      <c r="FL174" s="184"/>
      <c r="FM174" s="184"/>
      <c r="FN174" s="184"/>
      <c r="FO174" s="184"/>
      <c r="FP174" s="184"/>
      <c r="FQ174" s="184"/>
      <c r="FR174" s="184"/>
      <c r="FS174" s="184"/>
      <c r="FT174" s="184"/>
      <c r="FU174" s="184"/>
      <c r="FV174" s="184"/>
      <c r="FW174" s="184"/>
      <c r="FX174" s="184"/>
      <c r="FY174" s="184"/>
      <c r="FZ174" s="184"/>
      <c r="GA174" s="184"/>
      <c r="GB174" s="184"/>
      <c r="GC174" s="184"/>
      <c r="GD174" s="184"/>
      <c r="GE174" s="184"/>
      <c r="GF174" s="184"/>
      <c r="GG174" s="184"/>
      <c r="GH174" s="184"/>
      <c r="GI174" s="184"/>
      <c r="GJ174" s="184"/>
      <c r="GK174" s="184"/>
      <c r="GL174" s="184"/>
      <c r="GM174" s="184"/>
      <c r="GN174" s="184"/>
      <c r="GO174" s="184"/>
      <c r="GP174" s="184"/>
      <c r="GQ174" s="184"/>
      <c r="GR174" s="184"/>
      <c r="GS174" s="184"/>
      <c r="GT174" s="184"/>
      <c r="GU174" s="184"/>
      <c r="GV174" s="184"/>
      <c r="GW174" s="184"/>
      <c r="GX174" s="184"/>
      <c r="GY174" s="184"/>
      <c r="GZ174" s="184"/>
      <c r="HA174" s="184"/>
      <c r="HB174" s="184"/>
      <c r="HC174" s="184"/>
      <c r="HD174" s="184"/>
      <c r="HE174" s="184"/>
      <c r="HF174" s="184"/>
      <c r="HG174" s="184"/>
      <c r="HH174" s="184"/>
      <c r="HI174" s="184"/>
      <c r="HJ174" s="184"/>
      <c r="HK174" s="184"/>
      <c r="HL174" s="184"/>
      <c r="HM174" s="184"/>
      <c r="HN174" s="184"/>
      <c r="HO174" s="184"/>
      <c r="HP174" s="184"/>
      <c r="HQ174" s="184"/>
      <c r="HR174" s="184"/>
      <c r="HS174" s="184"/>
      <c r="HT174" s="184"/>
      <c r="HU174" s="184"/>
      <c r="HV174" s="184"/>
      <c r="HW174" s="184"/>
      <c r="HX174" s="184"/>
      <c r="HY174" s="184"/>
      <c r="HZ174" s="184"/>
      <c r="IA174" s="184"/>
      <c r="IB174" s="184"/>
      <c r="IC174" s="184"/>
      <c r="ID174" s="184"/>
      <c r="IE174" s="184"/>
      <c r="IF174" s="184"/>
      <c r="IG174" s="184"/>
      <c r="IH174" s="184"/>
      <c r="II174" s="184"/>
      <c r="IJ174" s="184"/>
      <c r="IK174" s="184"/>
      <c r="IL174" s="184"/>
      <c r="IM174" s="184"/>
      <c r="IN174" s="184"/>
      <c r="IO174" s="184"/>
      <c r="IP174" s="184"/>
      <c r="IQ174" s="184"/>
      <c r="IR174" s="184"/>
    </row>
    <row r="175" spans="158:252" s="14" customFormat="1" ht="13.5">
      <c r="FB175" s="184"/>
      <c r="FC175" s="184"/>
      <c r="FD175" s="184"/>
      <c r="FE175" s="184"/>
      <c r="FF175" s="184"/>
      <c r="FG175" s="184"/>
      <c r="FH175" s="184"/>
      <c r="FI175" s="184"/>
      <c r="FJ175" s="184"/>
      <c r="FK175" s="184"/>
      <c r="FL175" s="184"/>
      <c r="FM175" s="184"/>
      <c r="FN175" s="184"/>
      <c r="FO175" s="184"/>
      <c r="FP175" s="184"/>
      <c r="FQ175" s="184"/>
      <c r="FR175" s="184"/>
      <c r="FS175" s="184"/>
      <c r="FT175" s="184"/>
      <c r="FU175" s="184"/>
      <c r="FV175" s="184"/>
      <c r="FW175" s="184"/>
      <c r="FX175" s="184"/>
      <c r="FY175" s="184"/>
      <c r="FZ175" s="184"/>
      <c r="GA175" s="184"/>
      <c r="GB175" s="184"/>
      <c r="GC175" s="184"/>
      <c r="GD175" s="184"/>
      <c r="GE175" s="184"/>
      <c r="GF175" s="184"/>
      <c r="GG175" s="184"/>
      <c r="GH175" s="184"/>
      <c r="GI175" s="184"/>
      <c r="GJ175" s="184"/>
      <c r="GK175" s="184"/>
      <c r="GL175" s="184"/>
      <c r="GM175" s="184"/>
      <c r="GN175" s="184"/>
      <c r="GO175" s="184"/>
      <c r="GP175" s="184"/>
      <c r="GQ175" s="184"/>
      <c r="GR175" s="184"/>
      <c r="GS175" s="184"/>
      <c r="GT175" s="184"/>
      <c r="GU175" s="184"/>
      <c r="GV175" s="184"/>
      <c r="GW175" s="184"/>
      <c r="GX175" s="184"/>
      <c r="GY175" s="184"/>
      <c r="GZ175" s="184"/>
      <c r="HA175" s="184"/>
      <c r="HB175" s="184"/>
      <c r="HC175" s="184"/>
      <c r="HD175" s="184"/>
      <c r="HE175" s="184"/>
      <c r="HF175" s="184"/>
      <c r="HG175" s="184"/>
      <c r="HH175" s="184"/>
      <c r="HI175" s="184"/>
      <c r="HJ175" s="184"/>
      <c r="HK175" s="184"/>
      <c r="HL175" s="184"/>
      <c r="HM175" s="184"/>
      <c r="HN175" s="184"/>
      <c r="HO175" s="184"/>
      <c r="HP175" s="184"/>
      <c r="HQ175" s="184"/>
      <c r="HR175" s="184"/>
      <c r="HS175" s="184"/>
      <c r="HT175" s="184"/>
      <c r="HU175" s="184"/>
      <c r="HV175" s="184"/>
      <c r="HW175" s="184"/>
      <c r="HX175" s="184"/>
      <c r="HY175" s="184"/>
      <c r="HZ175" s="184"/>
      <c r="IA175" s="184"/>
      <c r="IB175" s="184"/>
      <c r="IC175" s="184"/>
      <c r="ID175" s="184"/>
      <c r="IE175" s="184"/>
      <c r="IF175" s="184"/>
      <c r="IG175" s="184"/>
      <c r="IH175" s="184"/>
      <c r="II175" s="184"/>
      <c r="IJ175" s="184"/>
      <c r="IK175" s="184"/>
      <c r="IL175" s="184"/>
      <c r="IM175" s="184"/>
      <c r="IN175" s="184"/>
      <c r="IO175" s="184"/>
      <c r="IP175" s="184"/>
      <c r="IQ175" s="184"/>
      <c r="IR175" s="184"/>
    </row>
    <row r="176" spans="158:252" s="14" customFormat="1" ht="13.5">
      <c r="FB176" s="184"/>
      <c r="FC176" s="184"/>
      <c r="FD176" s="184"/>
      <c r="FE176" s="184"/>
      <c r="FF176" s="184"/>
      <c r="FG176" s="184"/>
      <c r="FH176" s="184"/>
      <c r="FI176" s="184"/>
      <c r="FJ176" s="184"/>
      <c r="FK176" s="184"/>
      <c r="FL176" s="184"/>
      <c r="FM176" s="184"/>
      <c r="FN176" s="184"/>
      <c r="FO176" s="184"/>
      <c r="FP176" s="184"/>
      <c r="FQ176" s="184"/>
      <c r="FR176" s="184"/>
      <c r="FS176" s="184"/>
      <c r="FT176" s="184"/>
      <c r="FU176" s="184"/>
      <c r="FV176" s="184"/>
      <c r="FW176" s="184"/>
      <c r="FX176" s="184"/>
      <c r="FY176" s="184"/>
      <c r="FZ176" s="184"/>
      <c r="GA176" s="184"/>
      <c r="GB176" s="184"/>
      <c r="GC176" s="184"/>
      <c r="GD176" s="184"/>
      <c r="GE176" s="184"/>
      <c r="GF176" s="184"/>
      <c r="GG176" s="184"/>
      <c r="GH176" s="184"/>
      <c r="GI176" s="184"/>
      <c r="GJ176" s="184"/>
      <c r="GK176" s="184"/>
      <c r="GL176" s="184"/>
      <c r="GM176" s="184"/>
      <c r="GN176" s="184"/>
      <c r="GO176" s="184"/>
      <c r="GP176" s="184"/>
      <c r="GQ176" s="184"/>
      <c r="GR176" s="184"/>
      <c r="GS176" s="184"/>
      <c r="GT176" s="184"/>
      <c r="GU176" s="184"/>
      <c r="GV176" s="184"/>
      <c r="GW176" s="184"/>
      <c r="GX176" s="184"/>
      <c r="GY176" s="184"/>
      <c r="GZ176" s="184"/>
      <c r="HA176" s="184"/>
      <c r="HB176" s="184"/>
      <c r="HC176" s="184"/>
      <c r="HD176" s="184"/>
      <c r="HE176" s="184"/>
      <c r="HF176" s="184"/>
      <c r="HG176" s="184"/>
      <c r="HH176" s="184"/>
      <c r="HI176" s="184"/>
      <c r="HJ176" s="184"/>
      <c r="HK176" s="184"/>
      <c r="HL176" s="184"/>
      <c r="HM176" s="184"/>
      <c r="HN176" s="184"/>
      <c r="HO176" s="184"/>
      <c r="HP176" s="184"/>
      <c r="HQ176" s="184"/>
      <c r="HR176" s="184"/>
      <c r="HS176" s="184"/>
      <c r="HT176" s="184"/>
      <c r="HU176" s="184"/>
      <c r="HV176" s="184"/>
      <c r="HW176" s="184"/>
      <c r="HX176" s="184"/>
      <c r="HY176" s="184"/>
      <c r="HZ176" s="184"/>
      <c r="IA176" s="184"/>
      <c r="IB176" s="184"/>
      <c r="IC176" s="184"/>
      <c r="ID176" s="184"/>
      <c r="IE176" s="184"/>
      <c r="IF176" s="184"/>
      <c r="IG176" s="184"/>
      <c r="IH176" s="184"/>
      <c r="II176" s="184"/>
      <c r="IJ176" s="184"/>
      <c r="IK176" s="184"/>
      <c r="IL176" s="184"/>
      <c r="IM176" s="184"/>
      <c r="IN176" s="184"/>
      <c r="IO176" s="184"/>
      <c r="IP176" s="184"/>
      <c r="IQ176" s="184"/>
      <c r="IR176" s="184"/>
    </row>
    <row r="177" spans="158:252" s="14" customFormat="1" ht="13.5">
      <c r="FB177" s="184"/>
      <c r="FC177" s="184"/>
      <c r="FD177" s="184"/>
      <c r="FE177" s="184"/>
      <c r="FF177" s="184"/>
      <c r="FG177" s="184"/>
      <c r="FH177" s="184"/>
      <c r="FI177" s="184"/>
      <c r="FJ177" s="184"/>
      <c r="FK177" s="184"/>
      <c r="FL177" s="184"/>
      <c r="FM177" s="184"/>
      <c r="FN177" s="184"/>
      <c r="FO177" s="184"/>
      <c r="FP177" s="184"/>
      <c r="FQ177" s="184"/>
      <c r="FR177" s="184"/>
      <c r="FS177" s="184"/>
      <c r="FT177" s="184"/>
      <c r="FU177" s="184"/>
      <c r="FV177" s="184"/>
      <c r="FW177" s="184"/>
      <c r="FX177" s="184"/>
      <c r="FY177" s="184"/>
      <c r="FZ177" s="184"/>
      <c r="GA177" s="184"/>
      <c r="GB177" s="184"/>
      <c r="GC177" s="184"/>
      <c r="GD177" s="184"/>
      <c r="GE177" s="184"/>
      <c r="GF177" s="184"/>
      <c r="GG177" s="184"/>
      <c r="GH177" s="184"/>
      <c r="GI177" s="184"/>
      <c r="GJ177" s="184"/>
      <c r="GK177" s="184"/>
      <c r="GL177" s="184"/>
      <c r="GM177" s="184"/>
      <c r="GN177" s="184"/>
      <c r="GO177" s="184"/>
      <c r="GP177" s="184"/>
      <c r="GQ177" s="184"/>
      <c r="GR177" s="184"/>
      <c r="GS177" s="184"/>
      <c r="GT177" s="184"/>
      <c r="GU177" s="184"/>
      <c r="GV177" s="184"/>
      <c r="GW177" s="184"/>
      <c r="GX177" s="184"/>
      <c r="GY177" s="184"/>
      <c r="GZ177" s="184"/>
      <c r="HA177" s="184"/>
      <c r="HB177" s="184"/>
      <c r="HC177" s="184"/>
      <c r="HD177" s="184"/>
      <c r="HE177" s="184"/>
      <c r="HF177" s="184"/>
      <c r="HG177" s="184"/>
      <c r="HH177" s="184"/>
      <c r="HI177" s="184"/>
      <c r="HJ177" s="184"/>
      <c r="HK177" s="184"/>
      <c r="HL177" s="184"/>
      <c r="HM177" s="184"/>
      <c r="HN177" s="184"/>
      <c r="HO177" s="184"/>
      <c r="HP177" s="184"/>
      <c r="HQ177" s="184"/>
      <c r="HR177" s="184"/>
      <c r="HS177" s="184"/>
      <c r="HT177" s="184"/>
      <c r="HU177" s="184"/>
      <c r="HV177" s="184"/>
      <c r="HW177" s="184"/>
      <c r="HX177" s="184"/>
      <c r="HY177" s="184"/>
      <c r="HZ177" s="184"/>
      <c r="IA177" s="184"/>
      <c r="IB177" s="184"/>
      <c r="IC177" s="184"/>
      <c r="ID177" s="184"/>
      <c r="IE177" s="184"/>
      <c r="IF177" s="184"/>
      <c r="IG177" s="184"/>
      <c r="IH177" s="184"/>
      <c r="II177" s="184"/>
      <c r="IJ177" s="184"/>
      <c r="IK177" s="184"/>
      <c r="IL177" s="184"/>
      <c r="IM177" s="184"/>
      <c r="IN177" s="184"/>
      <c r="IO177" s="184"/>
      <c r="IP177" s="184"/>
      <c r="IQ177" s="184"/>
      <c r="IR177" s="184"/>
    </row>
    <row r="178" spans="158:252" s="14" customFormat="1" ht="13.5">
      <c r="FB178" s="184"/>
      <c r="FC178" s="184"/>
      <c r="FD178" s="184"/>
      <c r="FE178" s="184"/>
      <c r="FF178" s="184"/>
      <c r="FG178" s="184"/>
      <c r="FH178" s="184"/>
      <c r="FI178" s="184"/>
      <c r="FJ178" s="184"/>
      <c r="FK178" s="184"/>
      <c r="FL178" s="184"/>
      <c r="FM178" s="184"/>
      <c r="FN178" s="184"/>
      <c r="FO178" s="184"/>
      <c r="FP178" s="184"/>
      <c r="FQ178" s="184"/>
      <c r="FR178" s="184"/>
      <c r="FS178" s="184"/>
      <c r="FT178" s="184"/>
      <c r="FU178" s="184"/>
      <c r="FV178" s="184"/>
      <c r="FW178" s="184"/>
      <c r="FX178" s="184"/>
      <c r="FY178" s="184"/>
      <c r="FZ178" s="184"/>
      <c r="GA178" s="184"/>
      <c r="GB178" s="184"/>
      <c r="GC178" s="184"/>
      <c r="GD178" s="184"/>
      <c r="GE178" s="184"/>
      <c r="GF178" s="184"/>
      <c r="GG178" s="184"/>
      <c r="GH178" s="184"/>
      <c r="GI178" s="184"/>
      <c r="GJ178" s="184"/>
      <c r="GK178" s="184"/>
      <c r="GL178" s="184"/>
      <c r="GM178" s="184"/>
      <c r="GN178" s="184"/>
      <c r="GO178" s="184"/>
      <c r="GP178" s="184"/>
      <c r="GQ178" s="184"/>
      <c r="GR178" s="184"/>
      <c r="GS178" s="184"/>
      <c r="GT178" s="184"/>
      <c r="GU178" s="184"/>
      <c r="GV178" s="184"/>
      <c r="GW178" s="184"/>
      <c r="GX178" s="184"/>
      <c r="GY178" s="184"/>
      <c r="GZ178" s="184"/>
      <c r="HA178" s="184"/>
      <c r="HB178" s="184"/>
      <c r="HC178" s="184"/>
      <c r="HD178" s="184"/>
      <c r="HE178" s="184"/>
      <c r="HF178" s="184"/>
      <c r="HG178" s="184"/>
      <c r="HH178" s="184"/>
      <c r="HI178" s="184"/>
      <c r="HJ178" s="184"/>
      <c r="HK178" s="184"/>
      <c r="HL178" s="184"/>
      <c r="HM178" s="184"/>
      <c r="HN178" s="184"/>
      <c r="HO178" s="184"/>
      <c r="HP178" s="184"/>
      <c r="HQ178" s="184"/>
      <c r="HR178" s="184"/>
      <c r="HS178" s="184"/>
      <c r="HT178" s="184"/>
      <c r="HU178" s="184"/>
      <c r="HV178" s="184"/>
      <c r="HW178" s="184"/>
      <c r="HX178" s="184"/>
      <c r="HY178" s="184"/>
      <c r="HZ178" s="184"/>
      <c r="IA178" s="184"/>
      <c r="IB178" s="184"/>
      <c r="IC178" s="184"/>
      <c r="ID178" s="184"/>
      <c r="IE178" s="184"/>
      <c r="IF178" s="184"/>
      <c r="IG178" s="184"/>
      <c r="IH178" s="184"/>
      <c r="II178" s="184"/>
      <c r="IJ178" s="184"/>
      <c r="IK178" s="184"/>
      <c r="IL178" s="184"/>
      <c r="IM178" s="184"/>
      <c r="IN178" s="184"/>
      <c r="IO178" s="184"/>
      <c r="IP178" s="184"/>
      <c r="IQ178" s="184"/>
      <c r="IR178" s="184"/>
    </row>
    <row r="179" spans="158:252" s="14" customFormat="1" ht="13.5">
      <c r="FB179" s="184"/>
      <c r="FC179" s="184"/>
      <c r="FD179" s="184"/>
      <c r="FE179" s="184"/>
      <c r="FF179" s="184"/>
      <c r="FG179" s="184"/>
      <c r="FH179" s="184"/>
      <c r="FI179" s="184"/>
      <c r="FJ179" s="184"/>
      <c r="FK179" s="184"/>
      <c r="FL179" s="184"/>
      <c r="FM179" s="184"/>
      <c r="FN179" s="184"/>
      <c r="FO179" s="184"/>
      <c r="FP179" s="184"/>
      <c r="FQ179" s="184"/>
      <c r="FR179" s="184"/>
      <c r="FS179" s="184"/>
      <c r="FT179" s="184"/>
      <c r="FU179" s="184"/>
      <c r="FV179" s="184"/>
      <c r="FW179" s="184"/>
      <c r="FX179" s="184"/>
      <c r="FY179" s="184"/>
      <c r="FZ179" s="184"/>
      <c r="GA179" s="184"/>
      <c r="GB179" s="184"/>
      <c r="GC179" s="184"/>
      <c r="GD179" s="184"/>
      <c r="GE179" s="184"/>
      <c r="GF179" s="184"/>
      <c r="GG179" s="184"/>
      <c r="GH179" s="184"/>
      <c r="GI179" s="184"/>
      <c r="GJ179" s="184"/>
      <c r="GK179" s="184"/>
      <c r="GL179" s="184"/>
      <c r="GM179" s="184"/>
      <c r="GN179" s="184"/>
      <c r="GO179" s="184"/>
      <c r="GP179" s="184"/>
      <c r="GQ179" s="184"/>
      <c r="GR179" s="184"/>
      <c r="GS179" s="184"/>
      <c r="GT179" s="184"/>
      <c r="GU179" s="184"/>
      <c r="GV179" s="184"/>
      <c r="GW179" s="184"/>
      <c r="GX179" s="184"/>
      <c r="GY179" s="184"/>
      <c r="GZ179" s="184"/>
      <c r="HA179" s="184"/>
      <c r="HB179" s="184"/>
      <c r="HC179" s="184"/>
      <c r="HD179" s="184"/>
      <c r="HE179" s="184"/>
      <c r="HF179" s="184"/>
      <c r="HG179" s="184"/>
      <c r="HH179" s="184"/>
      <c r="HI179" s="184"/>
      <c r="HJ179" s="184"/>
      <c r="HK179" s="184"/>
      <c r="HL179" s="184"/>
      <c r="HM179" s="184"/>
      <c r="HN179" s="184"/>
      <c r="HO179" s="184"/>
      <c r="HP179" s="184"/>
      <c r="HQ179" s="184"/>
      <c r="HR179" s="184"/>
      <c r="HS179" s="184"/>
      <c r="HT179" s="184"/>
      <c r="HU179" s="184"/>
      <c r="HV179" s="184"/>
      <c r="HW179" s="184"/>
      <c r="HX179" s="184"/>
      <c r="HY179" s="184"/>
      <c r="HZ179" s="184"/>
      <c r="IA179" s="184"/>
      <c r="IB179" s="184"/>
      <c r="IC179" s="184"/>
      <c r="ID179" s="184"/>
      <c r="IE179" s="184"/>
      <c r="IF179" s="184"/>
      <c r="IG179" s="184"/>
      <c r="IH179" s="184"/>
      <c r="II179" s="184"/>
      <c r="IJ179" s="184"/>
      <c r="IK179" s="184"/>
      <c r="IL179" s="184"/>
      <c r="IM179" s="184"/>
      <c r="IN179" s="184"/>
      <c r="IO179" s="184"/>
      <c r="IP179" s="184"/>
      <c r="IQ179" s="184"/>
      <c r="IR179" s="184"/>
    </row>
    <row r="180" spans="158:252" s="14" customFormat="1" ht="13.5">
      <c r="FB180" s="184"/>
      <c r="FC180" s="184"/>
      <c r="FD180" s="184"/>
      <c r="FE180" s="184"/>
      <c r="FF180" s="184"/>
      <c r="FG180" s="184"/>
      <c r="FH180" s="184"/>
      <c r="FI180" s="184"/>
      <c r="FJ180" s="184"/>
      <c r="FK180" s="184"/>
      <c r="FL180" s="184"/>
      <c r="FM180" s="184"/>
      <c r="FN180" s="184"/>
      <c r="FO180" s="184"/>
      <c r="FP180" s="184"/>
      <c r="FQ180" s="184"/>
      <c r="FR180" s="184"/>
      <c r="FS180" s="184"/>
      <c r="FT180" s="184"/>
      <c r="FU180" s="184"/>
      <c r="FV180" s="184"/>
      <c r="FW180" s="184"/>
      <c r="FX180" s="184"/>
      <c r="FY180" s="184"/>
      <c r="FZ180" s="184"/>
      <c r="GA180" s="184"/>
      <c r="GB180" s="184"/>
      <c r="GC180" s="184"/>
      <c r="GD180" s="184"/>
      <c r="GE180" s="184"/>
      <c r="GF180" s="184"/>
      <c r="GG180" s="184"/>
      <c r="GH180" s="184"/>
      <c r="GI180" s="184"/>
      <c r="GJ180" s="184"/>
      <c r="GK180" s="184"/>
      <c r="GL180" s="184"/>
      <c r="GM180" s="184"/>
      <c r="GN180" s="184"/>
      <c r="GO180" s="184"/>
      <c r="GP180" s="184"/>
      <c r="GQ180" s="184"/>
      <c r="GR180" s="184"/>
      <c r="GS180" s="184"/>
      <c r="GT180" s="184"/>
      <c r="GU180" s="184"/>
      <c r="GV180" s="184"/>
      <c r="GW180" s="184"/>
      <c r="GX180" s="184"/>
      <c r="GY180" s="184"/>
      <c r="GZ180" s="184"/>
      <c r="HA180" s="184"/>
      <c r="HB180" s="184"/>
      <c r="HC180" s="184"/>
      <c r="HD180" s="184"/>
      <c r="HE180" s="184"/>
      <c r="HF180" s="184"/>
      <c r="HG180" s="184"/>
      <c r="HH180" s="184"/>
      <c r="HI180" s="184"/>
      <c r="HJ180" s="184"/>
      <c r="HK180" s="184"/>
      <c r="HL180" s="184"/>
      <c r="HM180" s="184"/>
      <c r="HN180" s="184"/>
      <c r="HO180" s="184"/>
      <c r="HP180" s="184"/>
      <c r="HQ180" s="184"/>
      <c r="HR180" s="184"/>
      <c r="HS180" s="184"/>
      <c r="HT180" s="184"/>
      <c r="HU180" s="184"/>
      <c r="HV180" s="184"/>
      <c r="HW180" s="184"/>
      <c r="HX180" s="184"/>
      <c r="HY180" s="184"/>
      <c r="HZ180" s="184"/>
      <c r="IA180" s="184"/>
      <c r="IB180" s="184"/>
      <c r="IC180" s="184"/>
      <c r="ID180" s="184"/>
      <c r="IE180" s="184"/>
      <c r="IF180" s="184"/>
      <c r="IG180" s="184"/>
      <c r="IH180" s="184"/>
      <c r="II180" s="184"/>
      <c r="IJ180" s="184"/>
      <c r="IK180" s="184"/>
      <c r="IL180" s="184"/>
      <c r="IM180" s="184"/>
      <c r="IN180" s="184"/>
      <c r="IO180" s="184"/>
      <c r="IP180" s="184"/>
      <c r="IQ180" s="184"/>
      <c r="IR180" s="184"/>
    </row>
    <row r="181" spans="165:252" ht="13.5">
      <c r="FI181" s="184"/>
      <c r="FJ181" s="184"/>
      <c r="FK181" s="184"/>
      <c r="FL181" s="184"/>
      <c r="FM181" s="184"/>
      <c r="FN181" s="184"/>
      <c r="FO181" s="184"/>
      <c r="FP181" s="184"/>
      <c r="FQ181" s="184"/>
      <c r="FR181" s="184"/>
      <c r="FS181" s="184"/>
      <c r="FT181" s="184"/>
      <c r="FU181" s="184"/>
      <c r="FV181" s="184"/>
      <c r="FW181" s="184"/>
      <c r="FX181" s="184"/>
      <c r="FY181" s="184"/>
      <c r="FZ181" s="184"/>
      <c r="GA181" s="184"/>
      <c r="GB181" s="184"/>
      <c r="GC181" s="184"/>
      <c r="GD181" s="184"/>
      <c r="GE181" s="184"/>
      <c r="GF181" s="184"/>
      <c r="GG181" s="184"/>
      <c r="GH181" s="184"/>
      <c r="GI181" s="184"/>
      <c r="GJ181" s="184"/>
      <c r="GK181" s="184"/>
      <c r="GL181" s="184"/>
      <c r="GM181" s="184"/>
      <c r="GN181" s="184"/>
      <c r="GO181" s="184"/>
      <c r="GP181" s="184"/>
      <c r="GQ181" s="184"/>
      <c r="GR181" s="184"/>
      <c r="GS181" s="184"/>
      <c r="GT181" s="184"/>
      <c r="GU181" s="184"/>
      <c r="GV181" s="184"/>
      <c r="GW181" s="184"/>
      <c r="GX181" s="184"/>
      <c r="GY181" s="184"/>
      <c r="GZ181" s="184"/>
      <c r="HA181" s="184"/>
      <c r="HB181" s="184"/>
      <c r="HC181" s="184"/>
      <c r="HD181" s="184"/>
      <c r="HE181" s="184"/>
      <c r="HF181" s="184"/>
      <c r="HG181" s="184"/>
      <c r="HH181" s="184"/>
      <c r="HI181" s="184"/>
      <c r="HJ181" s="184"/>
      <c r="HK181" s="184"/>
      <c r="HL181" s="184"/>
      <c r="HM181" s="184"/>
      <c r="HN181" s="184"/>
      <c r="HO181" s="184"/>
      <c r="HP181" s="184"/>
      <c r="HQ181" s="184"/>
      <c r="HR181" s="184"/>
      <c r="HS181" s="184"/>
      <c r="HT181" s="184"/>
      <c r="HU181" s="184"/>
      <c r="HV181" s="184"/>
      <c r="HW181" s="184"/>
      <c r="HX181" s="184"/>
      <c r="HY181" s="184"/>
      <c r="HZ181" s="184"/>
      <c r="IA181" s="184"/>
      <c r="IB181" s="184"/>
      <c r="IC181" s="184"/>
      <c r="ID181" s="184"/>
      <c r="IE181" s="184"/>
      <c r="IF181" s="184"/>
      <c r="IG181" s="184"/>
      <c r="IH181" s="184"/>
      <c r="II181" s="184"/>
      <c r="IJ181" s="184"/>
      <c r="IK181" s="184"/>
      <c r="IL181" s="184"/>
      <c r="IM181" s="184"/>
      <c r="IN181" s="184"/>
      <c r="IO181" s="184"/>
      <c r="IP181" s="184"/>
      <c r="IQ181" s="184"/>
      <c r="IR181" s="184"/>
    </row>
    <row r="182" spans="165:252" ht="13.5">
      <c r="FI182" s="184"/>
      <c r="FJ182" s="184"/>
      <c r="FK182" s="184"/>
      <c r="FL182" s="184"/>
      <c r="FM182" s="184"/>
      <c r="FN182" s="184"/>
      <c r="FO182" s="184"/>
      <c r="FP182" s="184"/>
      <c r="FQ182" s="184"/>
      <c r="FR182" s="184"/>
      <c r="FS182" s="184"/>
      <c r="FT182" s="184"/>
      <c r="FU182" s="184"/>
      <c r="FV182" s="184"/>
      <c r="FW182" s="184"/>
      <c r="FX182" s="184"/>
      <c r="FY182" s="184"/>
      <c r="FZ182" s="184"/>
      <c r="GA182" s="184"/>
      <c r="GB182" s="184"/>
      <c r="GC182" s="184"/>
      <c r="GD182" s="184"/>
      <c r="GE182" s="184"/>
      <c r="GF182" s="184"/>
      <c r="GG182" s="184"/>
      <c r="GH182" s="184"/>
      <c r="GI182" s="184"/>
      <c r="GJ182" s="184"/>
      <c r="GK182" s="184"/>
      <c r="GL182" s="184"/>
      <c r="GM182" s="184"/>
      <c r="GN182" s="184"/>
      <c r="GO182" s="184"/>
      <c r="GP182" s="184"/>
      <c r="GQ182" s="184"/>
      <c r="GR182" s="184"/>
      <c r="GS182" s="184"/>
      <c r="GT182" s="184"/>
      <c r="GU182" s="184"/>
      <c r="GV182" s="184"/>
      <c r="GW182" s="184"/>
      <c r="GX182" s="184"/>
      <c r="GY182" s="184"/>
      <c r="GZ182" s="184"/>
      <c r="HA182" s="184"/>
      <c r="HB182" s="184"/>
      <c r="HC182" s="184"/>
      <c r="HD182" s="184"/>
      <c r="HE182" s="184"/>
      <c r="HF182" s="184"/>
      <c r="HG182" s="184"/>
      <c r="HH182" s="184"/>
      <c r="HI182" s="184"/>
      <c r="HJ182" s="184"/>
      <c r="HK182" s="184"/>
      <c r="HL182" s="184"/>
      <c r="HM182" s="184"/>
      <c r="HN182" s="184"/>
      <c r="HO182" s="184"/>
      <c r="HP182" s="184"/>
      <c r="HQ182" s="184"/>
      <c r="HR182" s="184"/>
      <c r="HS182" s="184"/>
      <c r="HT182" s="184"/>
      <c r="HU182" s="184"/>
      <c r="HV182" s="184"/>
      <c r="HW182" s="184"/>
      <c r="HX182" s="184"/>
      <c r="HY182" s="184"/>
      <c r="HZ182" s="184"/>
      <c r="IA182" s="184"/>
      <c r="IB182" s="184"/>
      <c r="IC182" s="184"/>
      <c r="ID182" s="184"/>
      <c r="IE182" s="184"/>
      <c r="IF182" s="184"/>
      <c r="IG182" s="184"/>
      <c r="IH182" s="184"/>
      <c r="II182" s="184"/>
      <c r="IJ182" s="184"/>
      <c r="IK182" s="184"/>
      <c r="IL182" s="184"/>
      <c r="IM182" s="184"/>
      <c r="IN182" s="184"/>
      <c r="IO182" s="184"/>
      <c r="IP182" s="184"/>
      <c r="IQ182" s="184"/>
      <c r="IR182" s="184"/>
    </row>
  </sheetData>
  <mergeCells count="29">
    <mergeCell ref="BI2:BJ3"/>
    <mergeCell ref="CD2:CE3"/>
    <mergeCell ref="BL2:BM3"/>
    <mergeCell ref="BO2:BP3"/>
    <mergeCell ref="BR2:BS3"/>
    <mergeCell ref="BU2:BV3"/>
    <mergeCell ref="BX2:BY3"/>
    <mergeCell ref="CA2:CB3"/>
    <mergeCell ref="BF2:BG3"/>
    <mergeCell ref="BC2:BD3"/>
    <mergeCell ref="AW2:AX3"/>
    <mergeCell ref="AB2:AC3"/>
    <mergeCell ref="AZ2:BA3"/>
    <mergeCell ref="AN2:AO3"/>
    <mergeCell ref="AE2:AF3"/>
    <mergeCell ref="AH2:AI3"/>
    <mergeCell ref="AK2:AL3"/>
    <mergeCell ref="AT2:AU3"/>
    <mergeCell ref="AQ2:AR3"/>
    <mergeCell ref="Y2:Z3"/>
    <mergeCell ref="M2:N3"/>
    <mergeCell ref="P2:Q3"/>
    <mergeCell ref="S2:T3"/>
    <mergeCell ref="V2:W3"/>
    <mergeCell ref="B53:J53"/>
    <mergeCell ref="B49:J49"/>
    <mergeCell ref="B50:J50"/>
    <mergeCell ref="B51:J51"/>
    <mergeCell ref="B52:J52"/>
  </mergeCells>
  <printOptions/>
  <pageMargins left="0" right="0" top="0.3937007874015748" bottom="0" header="0" footer="0"/>
  <pageSetup horizontalDpi="360" verticalDpi="360" orientation="landscape" paperSize="9" r:id="rId1"/>
  <headerFooter alignWithMargins="0">
    <oddHeader>&amp;C&amp;"Arial,Bold"&amp;8&amp;UNEPOTIST CRICKET CLUB
BATTING  2003</oddHeader>
  </headerFooter>
  <ignoredErrors>
    <ignoredError sqref="A11:I11 A2:J3 FI2:IV3 BN2:FA3 BN11:FA11 BN51:FA51 B49:J50 M51 M49 N51:BK51 L51 C52:J65536 BL51:BM51 FI51:IV51 AH1:AI1 AN1:AO1 L2:AG3 A51 L11:AJ11 AJ2:AJ3 A149:B65536 A9 AK1:AL1 B52:B148 AM2:AM3 AT1:AU1 AM11 AP11 AP2:AP3 AQ1:AR1 AS2:AS3 AZ1:BA1 AS11 BH2:BH3 AV2:AV3 AW1:AX1 AY2:AY3 BF1:BG1 BI1:BJ1 BK2:BK3 BB2:BB3 BC1:BD1 BE2:BE3 BL1:BM1 FI11:IV11 BE1 BB1 BK1 AY1 AV1 BH1 AS1 AP1 AM1 AJ1 L1:AG1 BN1:FA1 FI1:IV1 A1:J1 A49:A50 A52:A148 FI49:IV50 FI52:IV65536 BL50:BM50 BL52:BM65536 L49:L50 L52:L65536 N49:BK50 N52:BK65536 M52:M65536 BN49:FA50 BN52:FA65536 J18:J20 D24:I37 A39:I48 A15:I20 A22:J22 D4:J10 J24:J34 A12:I12 J48 FI4:IV10 BN4:FA10 BN22:FA22 BN15:FA20 BN12:FA12 BN39:FA48 BN24:FA37 C24:C31 L24:BK37 A24:B37 C33:C37 H38 FI24:IV37 L39:BK48 FI39:IV48 B9:C10 L12:AJ12 L15:BK20 L22:BK22 C4:C8 B7:B8 B4:B5 L4:AJ10 A4:A8 B51:J51 AN2:AO12 AS12 AP12 AQ2:AR12 AM12 FI12:IV12 AK2:AL12 AT9:BK12 BB4:BB8 BC2:BD8 BF2:BG8 BK4:BK8 BI2:BJ8 AV4:AV8 AY4:AY8 AW2:AX8 BH4:BH8 AZ2:BA8 AS4:AS10 AT2:AU8 FI15:IV20 AP4:AP10 AM4:AM10 BE4:BE8 FI22:IV22 A10 AH2:AI3" evalError="1" formula="1"/>
    <ignoredError sqref="L38 AY21 J21 N38:AG38 AH38:AI38 FB1:FH65536 J23 I38 AN38:AO38 D23:I23 BL2:BM49 M50 AJ38 BF21:BG21 K1:K65536 BK21 AT38:AU38 M38 FI21:IV21 AM38 B38 FI23:IV23 AZ38:BA38 BI21:BJ21 BB21 B6 J11:J17 AW21:AX21 AV21 AP38 AQ38:AR38 FI13:IV14 AQ21:AR21 BH38 AS38 AY38 BF38:BG38 BE13:BE14 AV38 AW38:AX38 BK38 BI38:BJ38 BB38 BC38:BD38 AK38:AL38 A38 J35:J47 FI38:IV38 C38 BN38:FA38 D13:I14 B13:C14 A13:A14 B21:C21 A21 D21:I21 BN13:FA14 BN21:FA21 BN23:FA23 BE38 C23 BI23:BJ23 BK23 AW23:AX23 AV23 BF23:BG23 AY23 AS23 BH23 AQ23:AR23 AP23 AZ23:BA23 AM23 AJ23 AT23:AU23 AH23:AI23 AN23:AO23 N23:AG23 L23 BE23 AK23:AL23 BB23 M23 BC23:BD23 B23 A23 C32 D38:G38 AM13:AM14 M13:M14 BH21 AT13:AU14 L13:L14 N13:AG14 AS21 AH13:AI14 AZ13:BA14 AJ13:AJ14 AQ13:AR14 BH13:BH14 AS13:AS14 AP13:AP14 AY13:AY14 AN13:AO14 BF13:BG14 AV13:AV14 AW13:AX14 BK13:BK14 BI13:BJ14 BB13:BB14 BC13:BD14 AK13:AL14 BC21:BD21 M21 AK21:AL21 BE21 L21 N21:AG21 AN21:AO21 AH21:AI21 AT21:AU21 AJ21 AM21 AZ21:BA21 AP21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EK46"/>
  <sheetViews>
    <sheetView showGridLines="0" showRowColHeaders="0" zoomScaleSheetLayoutView="103" workbookViewId="0" topLeftCell="A1">
      <pane xSplit="17" ySplit="3" topLeftCell="R4" activePane="bottomRight" state="frozen"/>
      <selection pane="topLeft" activeCell="A1" sqref="A1"/>
      <selection pane="topRight" activeCell="R1" sqref="R1"/>
      <selection pane="bottomLeft" activeCell="A4" sqref="A4"/>
      <selection pane="bottomRight" activeCell="A129" sqref="A129"/>
    </sheetView>
  </sheetViews>
  <sheetFormatPr defaultColWidth="9.00390625" defaultRowHeight="12" customHeight="1"/>
  <cols>
    <col min="1" max="1" width="1.625" style="6" customWidth="1"/>
    <col min="2" max="2" width="20.625" style="6" customWidth="1"/>
    <col min="3" max="3" width="4.625" style="6" customWidth="1"/>
    <col min="4" max="11" width="3.75390625" style="6" customWidth="1"/>
    <col min="12" max="12" width="1.00390625" style="6" customWidth="1"/>
    <col min="13" max="16" width="3.125" style="6" customWidth="1"/>
    <col min="17" max="17" width="0.37109375" style="6" customWidth="1"/>
    <col min="18" max="21" width="2.75390625" style="6" customWidth="1"/>
    <col min="22" max="22" width="0.37109375" style="6" customWidth="1"/>
    <col min="23" max="26" width="2.75390625" style="6" customWidth="1"/>
    <col min="27" max="27" width="0.37109375" style="6" customWidth="1"/>
    <col min="28" max="31" width="2.75390625" style="6" customWidth="1"/>
    <col min="32" max="32" width="0.37109375" style="6" customWidth="1"/>
    <col min="33" max="36" width="2.75390625" style="6" customWidth="1"/>
    <col min="37" max="37" width="0.37109375" style="6" customWidth="1"/>
    <col min="38" max="41" width="2.75390625" style="6" customWidth="1"/>
    <col min="42" max="42" width="0.37109375" style="6" customWidth="1"/>
    <col min="43" max="46" width="2.75390625" style="6" customWidth="1"/>
    <col min="47" max="47" width="0.37109375" style="6" customWidth="1"/>
    <col min="48" max="51" width="2.75390625" style="6" customWidth="1"/>
    <col min="52" max="52" width="0.37109375" style="6" customWidth="1"/>
    <col min="53" max="56" width="2.75390625" style="6" customWidth="1"/>
    <col min="57" max="57" width="0.37109375" style="6" customWidth="1"/>
    <col min="58" max="61" width="2.75390625" style="6" customWidth="1"/>
    <col min="62" max="62" width="0.37109375" style="6" customWidth="1"/>
    <col min="63" max="66" width="2.75390625" style="6" customWidth="1"/>
    <col min="67" max="67" width="0.37109375" style="6" customWidth="1"/>
    <col min="68" max="71" width="2.75390625" style="6" customWidth="1"/>
    <col min="72" max="72" width="0.37109375" style="6" customWidth="1"/>
    <col min="73" max="76" width="2.75390625" style="6" customWidth="1"/>
    <col min="77" max="77" width="0.37109375" style="6" customWidth="1"/>
    <col min="78" max="81" width="2.75390625" style="6" customWidth="1"/>
    <col min="82" max="82" width="0.37109375" style="6" customWidth="1"/>
    <col min="83" max="86" width="2.75390625" style="6" customWidth="1"/>
    <col min="87" max="87" width="0.37109375" style="6" customWidth="1"/>
    <col min="88" max="91" width="2.75390625" style="6" customWidth="1"/>
    <col min="92" max="92" width="0.37109375" style="6" customWidth="1"/>
    <col min="93" max="96" width="2.75390625" style="6" customWidth="1"/>
    <col min="97" max="97" width="0.37109375" style="6" customWidth="1"/>
    <col min="98" max="101" width="2.75390625" style="6" customWidth="1"/>
    <col min="102" max="102" width="0.37109375" style="6" customWidth="1"/>
    <col min="103" max="106" width="2.75390625" style="6" customWidth="1"/>
    <col min="107" max="107" width="0.37109375" style="6" customWidth="1"/>
    <col min="108" max="111" width="2.75390625" style="6" customWidth="1"/>
    <col min="112" max="112" width="0.37109375" style="6" customWidth="1"/>
    <col min="113" max="116" width="2.75390625" style="6" customWidth="1"/>
    <col min="117" max="117" width="0.37109375" style="6" customWidth="1"/>
    <col min="118" max="121" width="2.75390625" style="6" customWidth="1"/>
    <col min="122" max="122" width="0.37109375" style="6" customWidth="1"/>
    <col min="123" max="126" width="2.75390625" style="6" customWidth="1"/>
    <col min="127" max="127" width="0.37109375" style="6" customWidth="1"/>
    <col min="128" max="131" width="2.75390625" style="6" customWidth="1"/>
    <col min="132" max="132" width="0.37109375" style="6" customWidth="1"/>
    <col min="133" max="136" width="2.75390625" style="6" customWidth="1"/>
    <col min="137" max="137" width="0.37109375" style="6" customWidth="1"/>
    <col min="138" max="141" width="2.75390625" style="6" customWidth="1"/>
    <col min="142" max="16384" width="9.00390625" style="6" customWidth="1"/>
  </cols>
  <sheetData>
    <row r="1" spans="1:91" ht="13.5" customHeight="1">
      <c r="A1" s="20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</row>
    <row r="2" spans="2:141" ht="13.5" customHeight="1">
      <c r="B2" s="91"/>
      <c r="C2" s="91"/>
      <c r="D2" s="91"/>
      <c r="E2" s="135"/>
      <c r="F2" s="135"/>
      <c r="G2" s="135"/>
      <c r="H2" s="135"/>
      <c r="I2" s="154" t="s">
        <v>193</v>
      </c>
      <c r="J2" s="154" t="s">
        <v>79</v>
      </c>
      <c r="K2" s="154" t="s">
        <v>195</v>
      </c>
      <c r="L2" s="135"/>
      <c r="M2" s="136" t="s">
        <v>81</v>
      </c>
      <c r="N2" s="106"/>
      <c r="O2" s="106"/>
      <c r="P2" s="107"/>
      <c r="Q2" s="90"/>
      <c r="R2" s="137" t="str">
        <f>Fixtures!C3</f>
        <v>Barnes</v>
      </c>
      <c r="S2" s="138"/>
      <c r="T2" s="138"/>
      <c r="U2" s="139"/>
      <c r="V2" s="90" t="s">
        <v>2</v>
      </c>
      <c r="W2" s="137" t="str">
        <f>Fixtures!C4</f>
        <v>Harrow St. Mary's</v>
      </c>
      <c r="X2" s="138"/>
      <c r="Y2" s="138"/>
      <c r="Z2" s="139"/>
      <c r="AA2" s="90" t="s">
        <v>2</v>
      </c>
      <c r="AB2" s="137" t="str">
        <f>Fixtures!C5</f>
        <v>Hampton Wick</v>
      </c>
      <c r="AC2" s="138"/>
      <c r="AD2" s="138"/>
      <c r="AE2" s="139"/>
      <c r="AF2" s="66"/>
      <c r="AG2" s="137" t="str">
        <f>Fixtures!C6</f>
        <v>Northwood</v>
      </c>
      <c r="AH2" s="138"/>
      <c r="AI2" s="138"/>
      <c r="AJ2" s="139"/>
      <c r="AK2" s="140"/>
      <c r="AL2" s="137" t="str">
        <f>Fixtures!C7</f>
        <v>Highgate</v>
      </c>
      <c r="AM2" s="138"/>
      <c r="AN2" s="138"/>
      <c r="AO2" s="139"/>
      <c r="AP2" s="103" t="s">
        <v>2</v>
      </c>
      <c r="AQ2" s="137" t="str">
        <f>Fixtures!C8</f>
        <v>South Hampstead</v>
      </c>
      <c r="AR2" s="138"/>
      <c r="AS2" s="138"/>
      <c r="AT2" s="139"/>
      <c r="AU2" s="66" t="s">
        <v>2</v>
      </c>
      <c r="AV2" s="137" t="str">
        <f>Fixtures!C10</f>
        <v>Teddington</v>
      </c>
      <c r="AW2" s="138"/>
      <c r="AX2" s="138"/>
      <c r="AY2" s="139"/>
      <c r="AZ2" s="187"/>
      <c r="BA2" s="137" t="str">
        <f>Fixtures!C11</f>
        <v>Old Manorians</v>
      </c>
      <c r="BB2" s="138"/>
      <c r="BC2" s="138"/>
      <c r="BD2" s="139"/>
      <c r="BE2" s="187" t="s">
        <v>2</v>
      </c>
      <c r="BF2" s="137" t="str">
        <f>Fixtures!C9</f>
        <v>Ealing Wanderers</v>
      </c>
      <c r="BG2" s="138"/>
      <c r="BH2" s="138"/>
      <c r="BI2" s="139"/>
      <c r="BJ2" s="141" t="s">
        <v>2</v>
      </c>
      <c r="BK2" s="137" t="str">
        <f>Fixtures!C13</f>
        <v>Northfields</v>
      </c>
      <c r="BL2" s="138"/>
      <c r="BM2" s="138"/>
      <c r="BN2" s="139"/>
      <c r="BO2" s="87"/>
      <c r="BP2" s="137" t="str">
        <f>Fixtures!C15</f>
        <v>Harrow Weald</v>
      </c>
      <c r="BQ2" s="138"/>
      <c r="BR2" s="138"/>
      <c r="BS2" s="139"/>
      <c r="BT2" s="187"/>
      <c r="BU2" s="137" t="str">
        <f>Fixtures!C16</f>
        <v>Hampton Wick</v>
      </c>
      <c r="BV2" s="138"/>
      <c r="BW2" s="138"/>
      <c r="BX2" s="139"/>
      <c r="BY2" s="187"/>
      <c r="BZ2" s="137" t="str">
        <f>Fixtures!C17</f>
        <v>Shepperton</v>
      </c>
      <c r="CA2" s="138"/>
      <c r="CB2" s="138"/>
      <c r="CC2" s="139"/>
      <c r="CD2" s="141"/>
      <c r="CE2" s="137" t="str">
        <f>Fixtures!C18</f>
        <v>Rotten Livers</v>
      </c>
      <c r="CF2" s="138"/>
      <c r="CG2" s="138"/>
      <c r="CH2" s="139"/>
      <c r="CI2" s="141" t="s">
        <v>2</v>
      </c>
      <c r="CJ2" s="137" t="str">
        <f>Fixtures!C19</f>
        <v>Nine Bar                       (ISIS Trophy)</v>
      </c>
      <c r="CK2" s="138"/>
      <c r="CL2" s="138"/>
      <c r="CM2" s="139"/>
      <c r="CN2" s="141" t="s">
        <v>2</v>
      </c>
      <c r="CO2" s="137" t="str">
        <f>Fixtures!C20</f>
        <v>Post Modernists (ISIS Trophy)</v>
      </c>
      <c r="CP2" s="138"/>
      <c r="CQ2" s="138"/>
      <c r="CR2" s="139"/>
      <c r="CS2" s="141" t="s">
        <v>2</v>
      </c>
      <c r="CT2" s="137" t="str">
        <f>Fixtures!C21</f>
        <v>Hampstead</v>
      </c>
      <c r="CU2" s="138"/>
      <c r="CV2" s="138"/>
      <c r="CW2" s="139"/>
      <c r="CX2" s="141" t="s">
        <v>2</v>
      </c>
      <c r="CY2" s="137" t="str">
        <f>Fixtures!C22</f>
        <v>Twenty20 Big Bash</v>
      </c>
      <c r="CZ2" s="138"/>
      <c r="DA2" s="138"/>
      <c r="DB2" s="139"/>
      <c r="DC2" s="141" t="s">
        <v>2</v>
      </c>
      <c r="DD2" s="192" t="e">
        <f>Fixtures!#REF!</f>
        <v>#REF!</v>
      </c>
      <c r="DE2" s="141"/>
      <c r="DF2" s="141"/>
      <c r="DG2" s="141"/>
      <c r="DH2" s="141" t="s">
        <v>2</v>
      </c>
      <c r="DI2" s="192" t="e">
        <f>Fixtures!#REF!</f>
        <v>#REF!</v>
      </c>
      <c r="DJ2" s="141"/>
      <c r="DK2" s="141"/>
      <c r="DL2" s="141"/>
      <c r="DM2" s="30" t="s">
        <v>2</v>
      </c>
      <c r="DN2" s="32"/>
      <c r="DO2" s="30"/>
      <c r="DP2" s="30"/>
      <c r="DQ2" s="30"/>
      <c r="DR2" s="30"/>
      <c r="DS2" s="32"/>
      <c r="DT2" s="30"/>
      <c r="DU2" s="30"/>
      <c r="DV2" s="30"/>
      <c r="DW2" s="30"/>
      <c r="DX2" s="32"/>
      <c r="DY2" s="30"/>
      <c r="DZ2" s="30"/>
      <c r="EA2" s="30"/>
      <c r="EB2" s="30"/>
      <c r="EC2" s="32"/>
      <c r="ED2" s="30"/>
      <c r="EE2" s="30"/>
      <c r="EF2" s="30"/>
      <c r="EG2" s="30"/>
      <c r="EH2" s="32"/>
      <c r="EI2" s="30"/>
      <c r="EJ2" s="30"/>
      <c r="EK2" s="30"/>
    </row>
    <row r="3" spans="2:141" ht="13.5" customHeight="1">
      <c r="B3" s="124" t="s">
        <v>3</v>
      </c>
      <c r="C3" s="165"/>
      <c r="D3" s="165" t="s">
        <v>66</v>
      </c>
      <c r="E3" s="154" t="s">
        <v>4</v>
      </c>
      <c r="F3" s="154" t="s">
        <v>5</v>
      </c>
      <c r="G3" s="154" t="s">
        <v>1</v>
      </c>
      <c r="H3" s="154" t="s">
        <v>6</v>
      </c>
      <c r="I3" s="154" t="s">
        <v>80</v>
      </c>
      <c r="J3" s="154" t="s">
        <v>194</v>
      </c>
      <c r="K3" s="47" t="s">
        <v>77</v>
      </c>
      <c r="L3" s="148"/>
      <c r="M3" s="154" t="s">
        <v>4</v>
      </c>
      <c r="N3" s="154" t="s">
        <v>5</v>
      </c>
      <c r="O3" s="154" t="s">
        <v>7</v>
      </c>
      <c r="P3" s="154" t="s">
        <v>6</v>
      </c>
      <c r="Q3" s="90" t="s">
        <v>2</v>
      </c>
      <c r="R3" s="154" t="s">
        <v>4</v>
      </c>
      <c r="S3" s="154" t="s">
        <v>5</v>
      </c>
      <c r="T3" s="154" t="s">
        <v>7</v>
      </c>
      <c r="U3" s="154" t="s">
        <v>6</v>
      </c>
      <c r="V3" s="206"/>
      <c r="W3" s="154" t="s">
        <v>4</v>
      </c>
      <c r="X3" s="154" t="s">
        <v>5</v>
      </c>
      <c r="Y3" s="154" t="s">
        <v>7</v>
      </c>
      <c r="Z3" s="154" t="s">
        <v>6</v>
      </c>
      <c r="AA3" s="90"/>
      <c r="AB3" s="154" t="s">
        <v>4</v>
      </c>
      <c r="AC3" s="154" t="s">
        <v>5</v>
      </c>
      <c r="AD3" s="154" t="s">
        <v>7</v>
      </c>
      <c r="AE3" s="154" t="s">
        <v>6</v>
      </c>
      <c r="AF3" s="66"/>
      <c r="AG3" s="154" t="s">
        <v>4</v>
      </c>
      <c r="AH3" s="154" t="s">
        <v>5</v>
      </c>
      <c r="AI3" s="154" t="s">
        <v>7</v>
      </c>
      <c r="AJ3" s="154" t="s">
        <v>6</v>
      </c>
      <c r="AK3" s="66"/>
      <c r="AL3" s="154" t="s">
        <v>4</v>
      </c>
      <c r="AM3" s="154" t="s">
        <v>5</v>
      </c>
      <c r="AN3" s="154" t="s">
        <v>7</v>
      </c>
      <c r="AO3" s="154" t="s">
        <v>6</v>
      </c>
      <c r="AP3" s="104"/>
      <c r="AQ3" s="154" t="s">
        <v>4</v>
      </c>
      <c r="AR3" s="154" t="s">
        <v>5</v>
      </c>
      <c r="AS3" s="154" t="s">
        <v>7</v>
      </c>
      <c r="AT3" s="154" t="s">
        <v>6</v>
      </c>
      <c r="AU3" s="142"/>
      <c r="AV3" s="154" t="s">
        <v>4</v>
      </c>
      <c r="AW3" s="154" t="s">
        <v>5</v>
      </c>
      <c r="AX3" s="154" t="s">
        <v>7</v>
      </c>
      <c r="AY3" s="154" t="s">
        <v>6</v>
      </c>
      <c r="AZ3" s="186"/>
      <c r="BA3" s="154" t="s">
        <v>4</v>
      </c>
      <c r="BB3" s="154" t="s">
        <v>5</v>
      </c>
      <c r="BC3" s="154" t="s">
        <v>7</v>
      </c>
      <c r="BD3" s="154" t="s">
        <v>6</v>
      </c>
      <c r="BE3" s="186"/>
      <c r="BF3" s="154" t="s">
        <v>4</v>
      </c>
      <c r="BG3" s="154" t="s">
        <v>5</v>
      </c>
      <c r="BH3" s="154" t="s">
        <v>7</v>
      </c>
      <c r="BI3" s="154" t="s">
        <v>6</v>
      </c>
      <c r="BJ3" s="186"/>
      <c r="BK3" s="154" t="s">
        <v>4</v>
      </c>
      <c r="BL3" s="154" t="s">
        <v>5</v>
      </c>
      <c r="BM3" s="154" t="s">
        <v>7</v>
      </c>
      <c r="BN3" s="154" t="s">
        <v>6</v>
      </c>
      <c r="BO3" s="186"/>
      <c r="BP3" s="154" t="s">
        <v>4</v>
      </c>
      <c r="BQ3" s="154" t="s">
        <v>5</v>
      </c>
      <c r="BR3" s="154" t="s">
        <v>7</v>
      </c>
      <c r="BS3" s="154" t="s">
        <v>6</v>
      </c>
      <c r="BT3" s="186"/>
      <c r="BU3" s="154" t="s">
        <v>4</v>
      </c>
      <c r="BV3" s="154" t="s">
        <v>5</v>
      </c>
      <c r="BW3" s="154" t="s">
        <v>7</v>
      </c>
      <c r="BX3" s="154" t="s">
        <v>6</v>
      </c>
      <c r="BY3" s="85"/>
      <c r="BZ3" s="154" t="s">
        <v>4</v>
      </c>
      <c r="CA3" s="154" t="s">
        <v>5</v>
      </c>
      <c r="CB3" s="154" t="s">
        <v>7</v>
      </c>
      <c r="CC3" s="154" t="s">
        <v>6</v>
      </c>
      <c r="CD3" s="85"/>
      <c r="CE3" s="154" t="s">
        <v>4</v>
      </c>
      <c r="CF3" s="154" t="s">
        <v>5</v>
      </c>
      <c r="CG3" s="154" t="s">
        <v>7</v>
      </c>
      <c r="CH3" s="154" t="s">
        <v>6</v>
      </c>
      <c r="CI3" s="85"/>
      <c r="CJ3" s="154" t="s">
        <v>4</v>
      </c>
      <c r="CK3" s="154" t="s">
        <v>5</v>
      </c>
      <c r="CL3" s="154" t="s">
        <v>7</v>
      </c>
      <c r="CM3" s="154" t="s">
        <v>6</v>
      </c>
      <c r="CN3" s="85"/>
      <c r="CO3" s="154" t="s">
        <v>4</v>
      </c>
      <c r="CP3" s="154" t="s">
        <v>5</v>
      </c>
      <c r="CQ3" s="154" t="s">
        <v>7</v>
      </c>
      <c r="CR3" s="154" t="s">
        <v>6</v>
      </c>
      <c r="CS3" s="85"/>
      <c r="CT3" s="154" t="s">
        <v>4</v>
      </c>
      <c r="CU3" s="154" t="s">
        <v>5</v>
      </c>
      <c r="CV3" s="154" t="s">
        <v>7</v>
      </c>
      <c r="CW3" s="154" t="s">
        <v>6</v>
      </c>
      <c r="CX3" s="85"/>
      <c r="CY3" s="154" t="s">
        <v>4</v>
      </c>
      <c r="CZ3" s="154" t="s">
        <v>5</v>
      </c>
      <c r="DA3" s="154" t="s">
        <v>7</v>
      </c>
      <c r="DB3" s="154" t="s">
        <v>6</v>
      </c>
      <c r="DC3" s="85"/>
      <c r="DD3" s="193" t="s">
        <v>4</v>
      </c>
      <c r="DE3" s="193" t="s">
        <v>5</v>
      </c>
      <c r="DF3" s="193" t="s">
        <v>7</v>
      </c>
      <c r="DG3" s="193" t="s">
        <v>6</v>
      </c>
      <c r="DH3" s="85"/>
      <c r="DI3" s="193" t="s">
        <v>4</v>
      </c>
      <c r="DJ3" s="193" t="s">
        <v>5</v>
      </c>
      <c r="DK3" s="193" t="s">
        <v>7</v>
      </c>
      <c r="DL3" s="193" t="s">
        <v>6</v>
      </c>
      <c r="DM3" s="26"/>
      <c r="DN3" s="29" t="s">
        <v>4</v>
      </c>
      <c r="DO3" s="29" t="s">
        <v>5</v>
      </c>
      <c r="DP3" s="29" t="s">
        <v>7</v>
      </c>
      <c r="DQ3" s="29" t="s">
        <v>6</v>
      </c>
      <c r="DR3" s="26"/>
      <c r="DS3" s="29" t="s">
        <v>4</v>
      </c>
      <c r="DT3" s="29" t="s">
        <v>5</v>
      </c>
      <c r="DU3" s="29" t="s">
        <v>7</v>
      </c>
      <c r="DV3" s="29" t="s">
        <v>6</v>
      </c>
      <c r="DW3" s="26"/>
      <c r="DX3" s="29" t="s">
        <v>4</v>
      </c>
      <c r="DY3" s="29" t="s">
        <v>5</v>
      </c>
      <c r="DZ3" s="29" t="s">
        <v>7</v>
      </c>
      <c r="EA3" s="29" t="s">
        <v>6</v>
      </c>
      <c r="EB3" s="26"/>
      <c r="EC3" s="29" t="s">
        <v>4</v>
      </c>
      <c r="ED3" s="29" t="s">
        <v>5</v>
      </c>
      <c r="EE3" s="29" t="s">
        <v>7</v>
      </c>
      <c r="EF3" s="29" t="s">
        <v>6</v>
      </c>
      <c r="EG3" s="26"/>
      <c r="EH3" s="29" t="s">
        <v>4</v>
      </c>
      <c r="EI3" s="29" t="s">
        <v>5</v>
      </c>
      <c r="EJ3" s="29" t="s">
        <v>7</v>
      </c>
      <c r="EK3" s="29" t="s">
        <v>6</v>
      </c>
    </row>
    <row r="4" spans="1:141" ht="13.5">
      <c r="A4" s="217"/>
      <c r="B4" s="75" t="s">
        <v>48</v>
      </c>
      <c r="C4" s="164" t="s">
        <v>88</v>
      </c>
      <c r="D4" s="150">
        <f>Batting!D16</f>
        <v>12</v>
      </c>
      <c r="E4" s="145">
        <f>SUM(R4,W4,AB4,AG4,AL4,AQ4,AV4,BA4,BF4,BK4,BP4,BU4,BZ4,CE4,CJ4,CO4,CT4,CY4,DD4,DI4,DN4,DS4,DX4,EC4)</f>
        <v>66</v>
      </c>
      <c r="F4" s="146">
        <f>SUM(S4,X4,AC4,AH4,AM4,AR4,AW4,BB4,BG4,BL4,BQ4,BV4,CA4,CF4,CK4,CP4,CU4,CZ4,DE4,DJ4,DO4,DT4,DY4,ED4)</f>
        <v>3</v>
      </c>
      <c r="G4" s="146">
        <f>SUM(T4,Y4,AD4,AI4,AN4,AS4,AX4,BC4,BH4,BM4,BR4,BW4,CB4,CG4,CL4,CQ4,CV4,DA4,DF4,DK4,DP4,DU4,DZ4,EE4)</f>
        <v>376</v>
      </c>
      <c r="H4" s="146">
        <f>SUM(U4,Z4,AE4,AJ4,AO4,AT4,AY4,BD4,BI4,BN4,BS4,BX4,CC4,CH4,CM4,CR4,CW4,DB4,DG4,DL4,DQ4,DV4,EA4,EF4)</f>
        <v>20</v>
      </c>
      <c r="I4" s="216">
        <f aca="true" t="shared" si="0" ref="I4:I10">IF(H4=0,"-",E4/H4)</f>
        <v>3.3</v>
      </c>
      <c r="J4" s="145">
        <f aca="true" t="shared" si="1" ref="J4:J10">IF(E4=0,"-",G4/E4)</f>
        <v>5.696969696969697</v>
      </c>
      <c r="K4" s="145">
        <f aca="true" t="shared" si="2" ref="K4:K10">IF(H4=0,"-",G4/H4)</f>
        <v>18.8</v>
      </c>
      <c r="L4" s="143"/>
      <c r="M4" s="147">
        <v>8</v>
      </c>
      <c r="N4" s="129">
        <v>1</v>
      </c>
      <c r="O4" s="129">
        <v>40</v>
      </c>
      <c r="P4" s="129">
        <v>4</v>
      </c>
      <c r="Q4" s="90"/>
      <c r="R4" s="147">
        <v>7</v>
      </c>
      <c r="S4" s="129">
        <v>0</v>
      </c>
      <c r="T4" s="129">
        <v>56</v>
      </c>
      <c r="U4" s="129">
        <v>1</v>
      </c>
      <c r="V4" s="151"/>
      <c r="W4" s="147">
        <v>2</v>
      </c>
      <c r="X4" s="129">
        <v>0</v>
      </c>
      <c r="Y4" s="129">
        <v>6</v>
      </c>
      <c r="Z4" s="129">
        <v>2</v>
      </c>
      <c r="AA4" s="151"/>
      <c r="AB4" s="147">
        <v>6</v>
      </c>
      <c r="AC4" s="129">
        <v>0</v>
      </c>
      <c r="AD4" s="129">
        <v>35</v>
      </c>
      <c r="AE4" s="129">
        <v>0</v>
      </c>
      <c r="AF4" s="142"/>
      <c r="AG4" s="147"/>
      <c r="AH4" s="129"/>
      <c r="AI4" s="129"/>
      <c r="AJ4" s="129"/>
      <c r="AK4" s="142"/>
      <c r="AL4" s="147">
        <v>8</v>
      </c>
      <c r="AM4" s="129">
        <v>1</v>
      </c>
      <c r="AN4" s="129">
        <v>40</v>
      </c>
      <c r="AO4" s="129">
        <v>4</v>
      </c>
      <c r="AP4" s="142"/>
      <c r="AQ4" s="147">
        <v>7</v>
      </c>
      <c r="AR4" s="129">
        <v>0</v>
      </c>
      <c r="AS4" s="129">
        <v>41</v>
      </c>
      <c r="AT4" s="129">
        <v>2</v>
      </c>
      <c r="AU4" s="142"/>
      <c r="AV4" s="147"/>
      <c r="AW4" s="129"/>
      <c r="AX4" s="129"/>
      <c r="AY4" s="129"/>
      <c r="AZ4" s="186"/>
      <c r="BA4" s="147">
        <v>6</v>
      </c>
      <c r="BB4" s="129">
        <v>1</v>
      </c>
      <c r="BC4" s="129">
        <v>28</v>
      </c>
      <c r="BD4" s="129">
        <v>2</v>
      </c>
      <c r="BE4" s="186"/>
      <c r="BF4" s="147">
        <v>6</v>
      </c>
      <c r="BG4" s="129">
        <v>0</v>
      </c>
      <c r="BH4" s="129">
        <v>28</v>
      </c>
      <c r="BI4" s="129">
        <v>2</v>
      </c>
      <c r="BJ4" s="186"/>
      <c r="BK4" s="147">
        <v>3</v>
      </c>
      <c r="BL4" s="129">
        <v>0</v>
      </c>
      <c r="BM4" s="129">
        <v>5</v>
      </c>
      <c r="BN4" s="129">
        <v>2</v>
      </c>
      <c r="BO4" s="186"/>
      <c r="BP4" s="147">
        <v>5</v>
      </c>
      <c r="BQ4" s="129">
        <v>0</v>
      </c>
      <c r="BR4" s="129">
        <v>44</v>
      </c>
      <c r="BS4" s="129">
        <v>1</v>
      </c>
      <c r="BT4" s="186"/>
      <c r="BU4" s="147">
        <v>6</v>
      </c>
      <c r="BV4" s="129">
        <v>0</v>
      </c>
      <c r="BW4" s="129">
        <v>48</v>
      </c>
      <c r="BX4" s="129">
        <v>2</v>
      </c>
      <c r="BY4" s="194"/>
      <c r="BZ4" s="147"/>
      <c r="CA4" s="129"/>
      <c r="CB4" s="129"/>
      <c r="CC4" s="129"/>
      <c r="CD4" s="194"/>
      <c r="CE4" s="147"/>
      <c r="CF4" s="129"/>
      <c r="CG4" s="129"/>
      <c r="CH4" s="129"/>
      <c r="CI4" s="194"/>
      <c r="CJ4" s="147">
        <v>8</v>
      </c>
      <c r="CK4" s="129">
        <v>1</v>
      </c>
      <c r="CL4" s="129">
        <v>30</v>
      </c>
      <c r="CM4" s="129">
        <v>2</v>
      </c>
      <c r="CN4" s="85"/>
      <c r="CO4" s="147">
        <v>2</v>
      </c>
      <c r="CP4" s="129">
        <v>0</v>
      </c>
      <c r="CQ4" s="129">
        <v>15</v>
      </c>
      <c r="CR4" s="129">
        <v>0</v>
      </c>
      <c r="CS4" s="85"/>
      <c r="CT4" s="147"/>
      <c r="CU4" s="129"/>
      <c r="CV4" s="129"/>
      <c r="CW4" s="129"/>
      <c r="CX4" s="85"/>
      <c r="CY4" s="147"/>
      <c r="CZ4" s="129"/>
      <c r="DA4" s="129"/>
      <c r="DB4" s="129"/>
      <c r="DC4" s="85"/>
      <c r="DD4" s="189"/>
      <c r="DE4" s="189"/>
      <c r="DF4" s="189"/>
      <c r="DG4" s="189"/>
      <c r="DH4" s="85"/>
      <c r="DI4" s="189"/>
      <c r="DJ4" s="189"/>
      <c r="DK4" s="189"/>
      <c r="DL4" s="189"/>
      <c r="DM4" s="26"/>
      <c r="DN4" s="30"/>
      <c r="DO4" s="30"/>
      <c r="DP4" s="30"/>
      <c r="DQ4" s="30"/>
      <c r="DR4" s="26"/>
      <c r="DS4" s="30"/>
      <c r="DT4" s="30"/>
      <c r="DU4" s="30"/>
      <c r="DV4" s="30"/>
      <c r="DW4" s="26"/>
      <c r="DX4" s="30"/>
      <c r="DY4" s="30"/>
      <c r="DZ4" s="30"/>
      <c r="EA4" s="30"/>
      <c r="EB4" s="26"/>
      <c r="EC4" s="30"/>
      <c r="ED4" s="30"/>
      <c r="EE4" s="30"/>
      <c r="EF4" s="30"/>
      <c r="EG4" s="26"/>
      <c r="EH4" s="30"/>
      <c r="EI4" s="30"/>
      <c r="EJ4" s="30"/>
      <c r="EK4" s="30"/>
    </row>
    <row r="5" spans="2:141" ht="13.5">
      <c r="B5" s="75" t="s">
        <v>182</v>
      </c>
      <c r="C5" s="227" t="s">
        <v>208</v>
      </c>
      <c r="D5" s="147">
        <f>Batting!D33</f>
        <v>7</v>
      </c>
      <c r="E5" s="145">
        <f>SUM(R5,W5,AB5,AG5,AL5,AQ5,AV5,BA5,BF5,BK5,BP5,BU5,BZ5,CE5,CJ5,CO5,CT5,CY5,DD5,DI5,DN5,DS5)</f>
        <v>43</v>
      </c>
      <c r="F5" s="146">
        <f>SUM(S5,X5,AC5,AH5,AM5,AR5,AW5,BB5,BG5,BL5,BQ5,BV5,CA5,CF5,CK5,CP5,CU5,CZ5,DE5,DJ5,DO5,DT5)</f>
        <v>4</v>
      </c>
      <c r="G5" s="146">
        <f>SUM(T5,Y5,AD5,AI5,AN5,AS5,AX5,BC5,BH5,BM5,BR5,BW5,CB5,CG5,CL5,CQ5,CV5,DA5,DF5,DK5,DP5,DU5)</f>
        <v>263</v>
      </c>
      <c r="H5" s="146">
        <f>SUM(U5,Z5,AE5,AJ5,AO5,AT5,AY5,BD5,BI5,BN5,BS5,BX5,CC5,CH5,CM5,CR5,CW5,DB5,DG5,DL5,DQ5,DV5)</f>
        <v>13</v>
      </c>
      <c r="I5" s="216">
        <f t="shared" si="0"/>
        <v>3.3076923076923075</v>
      </c>
      <c r="J5" s="145">
        <f t="shared" si="1"/>
        <v>6.116279069767442</v>
      </c>
      <c r="K5" s="145">
        <f t="shared" si="2"/>
        <v>20.23076923076923</v>
      </c>
      <c r="L5" s="143"/>
      <c r="M5" s="147">
        <v>7</v>
      </c>
      <c r="N5" s="129">
        <v>1</v>
      </c>
      <c r="O5" s="129">
        <v>34</v>
      </c>
      <c r="P5" s="129">
        <v>5</v>
      </c>
      <c r="Q5" s="90"/>
      <c r="R5" s="147"/>
      <c r="S5" s="129"/>
      <c r="T5" s="129"/>
      <c r="U5" s="129"/>
      <c r="V5" s="151"/>
      <c r="W5" s="147">
        <v>6</v>
      </c>
      <c r="X5" s="129">
        <v>1</v>
      </c>
      <c r="Y5" s="129">
        <v>25</v>
      </c>
      <c r="Z5" s="129">
        <v>4</v>
      </c>
      <c r="AA5" s="152"/>
      <c r="AB5" s="147"/>
      <c r="AC5" s="129"/>
      <c r="AD5" s="129"/>
      <c r="AE5" s="129"/>
      <c r="AF5" s="142"/>
      <c r="AG5" s="147">
        <v>4</v>
      </c>
      <c r="AH5" s="129">
        <v>0</v>
      </c>
      <c r="AI5" s="129">
        <v>23</v>
      </c>
      <c r="AJ5" s="129">
        <v>1</v>
      </c>
      <c r="AK5" s="142"/>
      <c r="AL5" s="147">
        <v>8</v>
      </c>
      <c r="AM5" s="129">
        <v>1</v>
      </c>
      <c r="AN5" s="129">
        <v>50</v>
      </c>
      <c r="AO5" s="129">
        <v>0</v>
      </c>
      <c r="AP5" s="142"/>
      <c r="AQ5" s="147">
        <v>7</v>
      </c>
      <c r="AR5" s="129">
        <v>1</v>
      </c>
      <c r="AS5" s="129">
        <v>52</v>
      </c>
      <c r="AT5" s="129">
        <v>3</v>
      </c>
      <c r="AU5" s="142"/>
      <c r="AV5" s="147">
        <v>7</v>
      </c>
      <c r="AW5" s="129">
        <v>1</v>
      </c>
      <c r="AX5" s="129">
        <v>34</v>
      </c>
      <c r="AY5" s="129">
        <v>5</v>
      </c>
      <c r="AZ5" s="186"/>
      <c r="BA5" s="147"/>
      <c r="BB5" s="129"/>
      <c r="BC5" s="129"/>
      <c r="BD5" s="129"/>
      <c r="BE5" s="186"/>
      <c r="BF5" s="147"/>
      <c r="BG5" s="129"/>
      <c r="BH5" s="129"/>
      <c r="BI5" s="129"/>
      <c r="BJ5" s="186"/>
      <c r="BK5" s="147">
        <v>7</v>
      </c>
      <c r="BL5" s="129">
        <v>0</v>
      </c>
      <c r="BM5" s="129">
        <v>39</v>
      </c>
      <c r="BN5" s="129">
        <v>0</v>
      </c>
      <c r="BO5" s="186"/>
      <c r="BP5" s="147"/>
      <c r="BQ5" s="129"/>
      <c r="BR5" s="129"/>
      <c r="BS5" s="129"/>
      <c r="BT5" s="186"/>
      <c r="BU5" s="147">
        <v>4</v>
      </c>
      <c r="BV5" s="129">
        <v>0</v>
      </c>
      <c r="BW5" s="129">
        <v>40</v>
      </c>
      <c r="BX5" s="129">
        <v>0</v>
      </c>
      <c r="BY5" s="194"/>
      <c r="BZ5" s="147"/>
      <c r="CA5" s="129"/>
      <c r="CB5" s="129"/>
      <c r="CC5" s="129"/>
      <c r="CD5" s="194"/>
      <c r="CE5" s="147"/>
      <c r="CF5" s="129"/>
      <c r="CG5" s="129"/>
      <c r="CH5" s="129"/>
      <c r="CI5" s="194"/>
      <c r="CJ5" s="147"/>
      <c r="CK5" s="129"/>
      <c r="CL5" s="129"/>
      <c r="CM5" s="129"/>
      <c r="CN5" s="85"/>
      <c r="CO5" s="147"/>
      <c r="CP5" s="129"/>
      <c r="CQ5" s="129"/>
      <c r="CR5" s="129"/>
      <c r="CS5" s="144"/>
      <c r="CT5" s="147"/>
      <c r="CU5" s="129"/>
      <c r="CV5" s="129"/>
      <c r="CW5" s="129"/>
      <c r="CX5" s="144"/>
      <c r="CY5" s="147"/>
      <c r="CZ5" s="129"/>
      <c r="DA5" s="129"/>
      <c r="DB5" s="129"/>
      <c r="DC5" s="144"/>
      <c r="DD5" s="189"/>
      <c r="DE5" s="189"/>
      <c r="DF5" s="189"/>
      <c r="DG5" s="189"/>
      <c r="DH5" s="144"/>
      <c r="DI5" s="189"/>
      <c r="DJ5" s="189"/>
      <c r="DK5" s="189"/>
      <c r="DL5" s="189"/>
      <c r="DM5" s="26"/>
      <c r="DN5" s="30"/>
      <c r="DO5" s="30"/>
      <c r="DP5" s="30"/>
      <c r="DQ5" s="30"/>
      <c r="DR5" s="26"/>
      <c r="DS5" s="30"/>
      <c r="DT5" s="30"/>
      <c r="DU5" s="30"/>
      <c r="DV5" s="30"/>
      <c r="DW5" s="26"/>
      <c r="DX5" s="30"/>
      <c r="DY5" s="30"/>
      <c r="DZ5" s="30"/>
      <c r="EA5" s="30"/>
      <c r="EB5" s="26"/>
      <c r="EC5" s="30"/>
      <c r="ED5" s="30"/>
      <c r="EE5" s="30"/>
      <c r="EF5" s="30"/>
      <c r="EG5" s="26"/>
      <c r="EH5" s="30"/>
      <c r="EI5" s="30"/>
      <c r="EJ5" s="30"/>
      <c r="EK5" s="30"/>
    </row>
    <row r="6" spans="2:141" ht="13.5">
      <c r="B6" s="75" t="s">
        <v>178</v>
      </c>
      <c r="C6" s="164" t="s">
        <v>177</v>
      </c>
      <c r="D6" s="147">
        <f>Batting!D8</f>
        <v>15</v>
      </c>
      <c r="E6" s="145">
        <f aca="true" t="shared" si="3" ref="E6:H9">SUM(R6,W6,AB6,AG6,AL6,AQ6,AV6,BA6,BF6,BK6,BP6,BU6,BZ6,CE6,CJ6,CO6,CT6,CY6,DD6,DI6,DN6,DS6,DX6,EC6)</f>
        <v>39</v>
      </c>
      <c r="F6" s="146">
        <f t="shared" si="3"/>
        <v>3</v>
      </c>
      <c r="G6" s="146">
        <f t="shared" si="3"/>
        <v>237</v>
      </c>
      <c r="H6" s="146">
        <f t="shared" si="3"/>
        <v>11</v>
      </c>
      <c r="I6" s="145">
        <f t="shared" si="0"/>
        <v>3.5454545454545454</v>
      </c>
      <c r="J6" s="145">
        <f t="shared" si="1"/>
        <v>6.076923076923077</v>
      </c>
      <c r="K6" s="145">
        <f t="shared" si="2"/>
        <v>21.545454545454547</v>
      </c>
      <c r="L6" s="143"/>
      <c r="M6" s="211">
        <v>7</v>
      </c>
      <c r="N6" s="129">
        <v>0</v>
      </c>
      <c r="O6" s="129">
        <v>55</v>
      </c>
      <c r="P6" s="129">
        <v>3</v>
      </c>
      <c r="Q6" s="90"/>
      <c r="R6" s="147"/>
      <c r="S6" s="129"/>
      <c r="T6" s="129"/>
      <c r="U6" s="129"/>
      <c r="V6" s="151"/>
      <c r="W6" s="147"/>
      <c r="X6" s="129"/>
      <c r="Y6" s="129"/>
      <c r="Z6" s="129"/>
      <c r="AA6" s="152"/>
      <c r="AB6" s="147"/>
      <c r="AC6" s="129"/>
      <c r="AD6" s="129"/>
      <c r="AE6" s="129"/>
      <c r="AF6" s="142"/>
      <c r="AG6" s="147"/>
      <c r="AH6" s="129"/>
      <c r="AI6" s="129"/>
      <c r="AJ6" s="129"/>
      <c r="AK6" s="142"/>
      <c r="AL6" s="188"/>
      <c r="AM6" s="129"/>
      <c r="AN6" s="129"/>
      <c r="AO6" s="129"/>
      <c r="AP6" s="142"/>
      <c r="AQ6" s="188"/>
      <c r="AR6" s="129"/>
      <c r="AS6" s="129"/>
      <c r="AT6" s="129"/>
      <c r="AU6" s="142"/>
      <c r="AV6" s="188"/>
      <c r="AW6" s="129"/>
      <c r="AX6" s="129"/>
      <c r="AY6" s="129"/>
      <c r="AZ6" s="186"/>
      <c r="BA6" s="211"/>
      <c r="BB6" s="129"/>
      <c r="BC6" s="129"/>
      <c r="BD6" s="129"/>
      <c r="BE6" s="186"/>
      <c r="BF6" s="211"/>
      <c r="BG6" s="129"/>
      <c r="BH6" s="129"/>
      <c r="BI6" s="129"/>
      <c r="BJ6" s="186"/>
      <c r="BK6" s="211"/>
      <c r="BL6" s="129"/>
      <c r="BM6" s="129"/>
      <c r="BN6" s="129"/>
      <c r="BO6" s="186"/>
      <c r="BP6" s="211">
        <v>5</v>
      </c>
      <c r="BQ6" s="129">
        <v>1</v>
      </c>
      <c r="BR6" s="129">
        <v>28</v>
      </c>
      <c r="BS6" s="129">
        <v>1</v>
      </c>
      <c r="BT6" s="186"/>
      <c r="BU6" s="211"/>
      <c r="BV6" s="129"/>
      <c r="BW6" s="129"/>
      <c r="BX6" s="129"/>
      <c r="BY6" s="194"/>
      <c r="BZ6" s="211">
        <v>7</v>
      </c>
      <c r="CA6" s="129">
        <v>0</v>
      </c>
      <c r="CB6" s="129">
        <v>44</v>
      </c>
      <c r="CC6" s="129">
        <v>2</v>
      </c>
      <c r="CD6" s="194"/>
      <c r="CE6" s="211">
        <v>7</v>
      </c>
      <c r="CF6" s="129">
        <v>0</v>
      </c>
      <c r="CG6" s="129">
        <v>55</v>
      </c>
      <c r="CH6" s="129">
        <v>3</v>
      </c>
      <c r="CI6" s="194"/>
      <c r="CJ6" s="211"/>
      <c r="CK6" s="129"/>
      <c r="CL6" s="129"/>
      <c r="CM6" s="129"/>
      <c r="CN6" s="144"/>
      <c r="CO6" s="211">
        <v>8</v>
      </c>
      <c r="CP6" s="129">
        <v>1</v>
      </c>
      <c r="CQ6" s="129">
        <v>36</v>
      </c>
      <c r="CR6" s="129">
        <v>2</v>
      </c>
      <c r="CS6" s="144"/>
      <c r="CT6" s="211">
        <v>8</v>
      </c>
      <c r="CU6" s="129">
        <v>1</v>
      </c>
      <c r="CV6" s="129">
        <v>59</v>
      </c>
      <c r="CW6" s="129">
        <v>1</v>
      </c>
      <c r="CX6" s="144"/>
      <c r="CY6" s="211">
        <v>4</v>
      </c>
      <c r="CZ6" s="129">
        <v>0</v>
      </c>
      <c r="DA6" s="129">
        <v>15</v>
      </c>
      <c r="DB6" s="129">
        <v>2</v>
      </c>
      <c r="DC6" s="144"/>
      <c r="DD6" s="189"/>
      <c r="DE6" s="189"/>
      <c r="DF6" s="189"/>
      <c r="DG6" s="189"/>
      <c r="DH6" s="144"/>
      <c r="DI6" s="189"/>
      <c r="DJ6" s="189"/>
      <c r="DK6" s="189"/>
      <c r="DL6" s="189"/>
      <c r="DM6" s="26"/>
      <c r="DN6" s="30"/>
      <c r="DO6" s="30"/>
      <c r="DP6" s="30"/>
      <c r="DQ6" s="30"/>
      <c r="DR6" s="26"/>
      <c r="DS6" s="30"/>
      <c r="DT6" s="30"/>
      <c r="DU6" s="30"/>
      <c r="DV6" s="30"/>
      <c r="DW6" s="26"/>
      <c r="DX6" s="30"/>
      <c r="DY6" s="30"/>
      <c r="DZ6" s="30"/>
      <c r="EA6" s="30"/>
      <c r="EB6" s="26"/>
      <c r="EC6" s="30"/>
      <c r="ED6" s="30"/>
      <c r="EE6" s="30"/>
      <c r="EF6" s="30"/>
      <c r="EG6" s="26"/>
      <c r="EH6" s="30"/>
      <c r="EI6" s="30"/>
      <c r="EJ6" s="30"/>
      <c r="EK6" s="30"/>
    </row>
    <row r="7" spans="2:141" ht="13.5" customHeight="1">
      <c r="B7" s="75" t="s">
        <v>261</v>
      </c>
      <c r="C7" s="164" t="s">
        <v>177</v>
      </c>
      <c r="D7" s="147">
        <f>Batting!D6</f>
        <v>12</v>
      </c>
      <c r="E7" s="145">
        <f>SUM(R7,W7,AB7,AG7,AL7,AQ7,AV7,BA7,BF7,BK7,BP7,BU7,BZ7,CE7,CJ7,CO7,CT7,CY7,DD7,DI7,DN7,DS7)</f>
        <v>68</v>
      </c>
      <c r="F7" s="146">
        <f>SUM(S7,X7,AC7,AH7,AM7,AR7,AW7,BB7,BG7,BL7,BQ7,BV7,CA7,CF7,CK7,CP7,CU7,CZ7,DE7,DJ7,DO7,DT7)</f>
        <v>2</v>
      </c>
      <c r="G7" s="146">
        <f>SUM(T7,Y7,AD7,AI7,AN7,AS7,AX7,BC7,BH7,BM7,BR7,BW7,CB7,CG7,CL7,CQ7,CV7,DA7,DF7,DK7,DP7,DU7)</f>
        <v>391</v>
      </c>
      <c r="H7" s="146">
        <f>SUM(U7,Z7,AE7,AJ7,AO7,AT7,AY7,BD7,BI7,BN7,BS7,BX7,CC7,CH7,CM7,CR7,CW7,DB7,DG7,DL7,DQ7,DV7)</f>
        <v>13</v>
      </c>
      <c r="I7" s="145">
        <f>IF(H7=0,"-",E7/H7)</f>
        <v>5.230769230769231</v>
      </c>
      <c r="J7" s="145">
        <f>IF(E7=0,"-",G7/E7)</f>
        <v>5.75</v>
      </c>
      <c r="K7" s="145">
        <f t="shared" si="2"/>
        <v>30.076923076923077</v>
      </c>
      <c r="L7" s="143"/>
      <c r="M7" s="147">
        <v>4</v>
      </c>
      <c r="N7" s="129">
        <v>0</v>
      </c>
      <c r="O7" s="129">
        <v>35</v>
      </c>
      <c r="P7" s="129">
        <v>3</v>
      </c>
      <c r="Q7" s="90"/>
      <c r="R7" s="147">
        <v>3</v>
      </c>
      <c r="S7" s="129">
        <v>0</v>
      </c>
      <c r="T7" s="129">
        <v>15</v>
      </c>
      <c r="U7" s="129">
        <v>0</v>
      </c>
      <c r="V7" s="151"/>
      <c r="W7" s="147"/>
      <c r="X7" s="129"/>
      <c r="Y7" s="129"/>
      <c r="Z7" s="129"/>
      <c r="AA7" s="152"/>
      <c r="AB7" s="147"/>
      <c r="AC7" s="129"/>
      <c r="AD7" s="129"/>
      <c r="AE7" s="129"/>
      <c r="AF7" s="142"/>
      <c r="AG7" s="147">
        <v>5</v>
      </c>
      <c r="AH7" s="129">
        <v>0</v>
      </c>
      <c r="AI7" s="129">
        <v>43</v>
      </c>
      <c r="AJ7" s="129">
        <v>0</v>
      </c>
      <c r="AK7" s="142"/>
      <c r="AL7" s="147">
        <v>6</v>
      </c>
      <c r="AM7" s="129">
        <v>1</v>
      </c>
      <c r="AN7" s="129">
        <v>31</v>
      </c>
      <c r="AO7" s="129">
        <v>0</v>
      </c>
      <c r="AP7" s="142"/>
      <c r="AQ7" s="147">
        <v>5</v>
      </c>
      <c r="AR7" s="129">
        <v>0</v>
      </c>
      <c r="AS7" s="129">
        <v>34</v>
      </c>
      <c r="AT7" s="129">
        <v>1</v>
      </c>
      <c r="AU7" s="142"/>
      <c r="AV7" s="147">
        <v>6</v>
      </c>
      <c r="AW7" s="129">
        <v>0</v>
      </c>
      <c r="AX7" s="129">
        <v>34</v>
      </c>
      <c r="AY7" s="129">
        <v>1</v>
      </c>
      <c r="AZ7" s="186"/>
      <c r="BA7" s="147">
        <v>6</v>
      </c>
      <c r="BB7" s="129">
        <v>1</v>
      </c>
      <c r="BC7" s="129">
        <v>22</v>
      </c>
      <c r="BD7" s="129">
        <v>1</v>
      </c>
      <c r="BE7" s="186"/>
      <c r="BF7" s="147">
        <v>7</v>
      </c>
      <c r="BG7" s="129">
        <v>0</v>
      </c>
      <c r="BH7" s="129">
        <v>27</v>
      </c>
      <c r="BI7" s="129">
        <v>2</v>
      </c>
      <c r="BJ7" s="186"/>
      <c r="BK7" s="147">
        <v>7</v>
      </c>
      <c r="BL7" s="129">
        <v>0</v>
      </c>
      <c r="BM7" s="129">
        <v>51</v>
      </c>
      <c r="BN7" s="129">
        <v>2</v>
      </c>
      <c r="BO7" s="186"/>
      <c r="BP7" s="147">
        <v>6</v>
      </c>
      <c r="BQ7" s="129">
        <v>0</v>
      </c>
      <c r="BR7" s="129">
        <v>18</v>
      </c>
      <c r="BS7" s="129">
        <v>1</v>
      </c>
      <c r="BT7" s="186"/>
      <c r="BU7" s="147">
        <v>5</v>
      </c>
      <c r="BV7" s="129">
        <v>0</v>
      </c>
      <c r="BW7" s="129">
        <v>38</v>
      </c>
      <c r="BX7" s="129">
        <v>0</v>
      </c>
      <c r="BY7" s="194"/>
      <c r="BZ7" s="147"/>
      <c r="CA7" s="129"/>
      <c r="CB7" s="129"/>
      <c r="CC7" s="129"/>
      <c r="CD7" s="194"/>
      <c r="CE7" s="147"/>
      <c r="CF7" s="129"/>
      <c r="CG7" s="129"/>
      <c r="CH7" s="129"/>
      <c r="CI7" s="194"/>
      <c r="CJ7" s="147"/>
      <c r="CK7" s="129"/>
      <c r="CL7" s="129"/>
      <c r="CM7" s="129"/>
      <c r="CN7" s="85"/>
      <c r="CO7" s="147">
        <v>8</v>
      </c>
      <c r="CP7" s="129">
        <v>0</v>
      </c>
      <c r="CQ7" s="129">
        <v>43</v>
      </c>
      <c r="CR7" s="129">
        <v>2</v>
      </c>
      <c r="CS7" s="144"/>
      <c r="CT7" s="147"/>
      <c r="CU7" s="129"/>
      <c r="CV7" s="129"/>
      <c r="CW7" s="129"/>
      <c r="CX7" s="144"/>
      <c r="CY7" s="147">
        <v>4</v>
      </c>
      <c r="CZ7" s="129">
        <v>0</v>
      </c>
      <c r="DA7" s="129">
        <v>35</v>
      </c>
      <c r="DB7" s="129">
        <v>3</v>
      </c>
      <c r="DC7" s="144"/>
      <c r="DD7" s="189"/>
      <c r="DE7" s="189"/>
      <c r="DF7" s="189"/>
      <c r="DG7" s="189"/>
      <c r="DH7" s="144"/>
      <c r="DI7" s="189"/>
      <c r="DJ7" s="189"/>
      <c r="DK7" s="189"/>
      <c r="DL7" s="189"/>
      <c r="DM7" s="31"/>
      <c r="DN7" s="30"/>
      <c r="DO7" s="30"/>
      <c r="DP7" s="30"/>
      <c r="DQ7" s="30"/>
      <c r="DR7" s="31"/>
      <c r="DS7" s="30"/>
      <c r="DT7" s="30"/>
      <c r="DU7" s="30"/>
      <c r="DV7" s="30"/>
      <c r="DW7" s="31"/>
      <c r="DX7" s="30"/>
      <c r="DY7" s="30"/>
      <c r="DZ7" s="30"/>
      <c r="EA7" s="30"/>
      <c r="EB7" s="31"/>
      <c r="EC7" s="30"/>
      <c r="ED7" s="30"/>
      <c r="EE7" s="30"/>
      <c r="EF7" s="30"/>
      <c r="EG7" s="31"/>
      <c r="EH7" s="30"/>
      <c r="EI7" s="30"/>
      <c r="EJ7" s="30"/>
      <c r="EK7" s="30"/>
    </row>
    <row r="8" spans="2:141" ht="13.5">
      <c r="B8" s="75" t="s">
        <v>44</v>
      </c>
      <c r="C8" s="163" t="s">
        <v>89</v>
      </c>
      <c r="D8" s="147">
        <f>Batting!D5</f>
        <v>18</v>
      </c>
      <c r="E8" s="145">
        <f t="shared" si="3"/>
        <v>46</v>
      </c>
      <c r="F8" s="146">
        <f t="shared" si="3"/>
        <v>2</v>
      </c>
      <c r="G8" s="146">
        <f t="shared" si="3"/>
        <v>278</v>
      </c>
      <c r="H8" s="146">
        <f t="shared" si="3"/>
        <v>9</v>
      </c>
      <c r="I8" s="145">
        <f t="shared" si="0"/>
        <v>5.111111111111111</v>
      </c>
      <c r="J8" s="145">
        <f t="shared" si="1"/>
        <v>6.043478260869565</v>
      </c>
      <c r="K8" s="145">
        <f t="shared" si="2"/>
        <v>30.88888888888889</v>
      </c>
      <c r="L8" s="294"/>
      <c r="M8" s="147">
        <v>4</v>
      </c>
      <c r="N8" s="129">
        <v>0</v>
      </c>
      <c r="O8" s="129">
        <v>14</v>
      </c>
      <c r="P8" s="129">
        <v>3</v>
      </c>
      <c r="Q8" s="90"/>
      <c r="R8" s="147"/>
      <c r="S8" s="129"/>
      <c r="T8" s="129"/>
      <c r="U8" s="129"/>
      <c r="V8" s="151"/>
      <c r="W8" s="147">
        <v>2</v>
      </c>
      <c r="X8" s="129">
        <v>0</v>
      </c>
      <c r="Y8" s="129">
        <v>5</v>
      </c>
      <c r="Z8" s="129">
        <v>2</v>
      </c>
      <c r="AA8" s="151"/>
      <c r="AB8" s="188"/>
      <c r="AC8" s="129"/>
      <c r="AD8" s="129"/>
      <c r="AE8" s="129"/>
      <c r="AF8" s="142"/>
      <c r="AG8" s="147">
        <v>1</v>
      </c>
      <c r="AH8" s="129">
        <v>0</v>
      </c>
      <c r="AI8" s="129">
        <v>14</v>
      </c>
      <c r="AJ8" s="129">
        <v>0</v>
      </c>
      <c r="AK8" s="142"/>
      <c r="AL8" s="147">
        <v>2</v>
      </c>
      <c r="AM8" s="129">
        <v>0</v>
      </c>
      <c r="AN8" s="129">
        <v>10</v>
      </c>
      <c r="AO8" s="129">
        <v>1</v>
      </c>
      <c r="AP8" s="142"/>
      <c r="AQ8" s="147"/>
      <c r="AR8" s="129"/>
      <c r="AS8" s="129"/>
      <c r="AT8" s="129"/>
      <c r="AU8" s="142"/>
      <c r="AV8" s="147">
        <v>2</v>
      </c>
      <c r="AW8" s="129">
        <v>0</v>
      </c>
      <c r="AX8" s="129">
        <v>14</v>
      </c>
      <c r="AY8" s="129">
        <v>1</v>
      </c>
      <c r="AZ8" s="186"/>
      <c r="BA8" s="147"/>
      <c r="BB8" s="129"/>
      <c r="BC8" s="129"/>
      <c r="BD8" s="129"/>
      <c r="BE8" s="186"/>
      <c r="BF8" s="147">
        <v>5</v>
      </c>
      <c r="BG8" s="129">
        <v>0</v>
      </c>
      <c r="BH8" s="129">
        <v>32</v>
      </c>
      <c r="BI8" s="129">
        <v>0</v>
      </c>
      <c r="BJ8" s="186"/>
      <c r="BK8" s="147"/>
      <c r="BL8" s="129"/>
      <c r="BM8" s="129"/>
      <c r="BN8" s="129"/>
      <c r="BO8" s="186"/>
      <c r="BP8" s="147">
        <v>4</v>
      </c>
      <c r="BQ8" s="129">
        <v>0</v>
      </c>
      <c r="BR8" s="129">
        <v>14</v>
      </c>
      <c r="BS8" s="129">
        <v>3</v>
      </c>
      <c r="BT8" s="186"/>
      <c r="BU8" s="147">
        <v>3</v>
      </c>
      <c r="BV8" s="129">
        <v>0</v>
      </c>
      <c r="BW8" s="129">
        <v>32</v>
      </c>
      <c r="BX8" s="129">
        <v>0</v>
      </c>
      <c r="BY8" s="194"/>
      <c r="BZ8" s="147">
        <v>6</v>
      </c>
      <c r="CA8" s="129">
        <v>0</v>
      </c>
      <c r="CB8" s="129">
        <v>47</v>
      </c>
      <c r="CC8" s="129">
        <v>0</v>
      </c>
      <c r="CD8" s="194"/>
      <c r="CE8" s="147">
        <v>7</v>
      </c>
      <c r="CF8" s="129">
        <v>1</v>
      </c>
      <c r="CG8" s="129">
        <v>27</v>
      </c>
      <c r="CH8" s="129">
        <v>1</v>
      </c>
      <c r="CI8" s="194"/>
      <c r="CJ8" s="147"/>
      <c r="CK8" s="129"/>
      <c r="CL8" s="129"/>
      <c r="CM8" s="129"/>
      <c r="CN8" s="85"/>
      <c r="CO8" s="147">
        <v>6</v>
      </c>
      <c r="CP8" s="129">
        <v>0</v>
      </c>
      <c r="CQ8" s="129">
        <v>41</v>
      </c>
      <c r="CR8" s="129">
        <v>0</v>
      </c>
      <c r="CS8" s="85"/>
      <c r="CT8" s="147">
        <v>8</v>
      </c>
      <c r="CU8" s="129">
        <v>1</v>
      </c>
      <c r="CV8" s="129">
        <v>42</v>
      </c>
      <c r="CW8" s="129">
        <v>1</v>
      </c>
      <c r="CX8" s="85"/>
      <c r="CY8" s="147"/>
      <c r="CZ8" s="129"/>
      <c r="DA8" s="129"/>
      <c r="DB8" s="129"/>
      <c r="DC8" s="85"/>
      <c r="DD8" s="189"/>
      <c r="DE8" s="189"/>
      <c r="DF8" s="189"/>
      <c r="DG8" s="189"/>
      <c r="DH8" s="85"/>
      <c r="DI8" s="189"/>
      <c r="DJ8" s="189"/>
      <c r="DK8" s="189"/>
      <c r="DL8" s="189"/>
      <c r="DM8" s="26"/>
      <c r="DN8" s="30"/>
      <c r="DO8" s="30"/>
      <c r="DP8" s="30"/>
      <c r="DQ8" s="30"/>
      <c r="DR8" s="26"/>
      <c r="DS8" s="30"/>
      <c r="DT8" s="30"/>
      <c r="DU8" s="30"/>
      <c r="DV8" s="30"/>
      <c r="DW8" s="26"/>
      <c r="DX8" s="30"/>
      <c r="DY8" s="30"/>
      <c r="DZ8" s="30"/>
      <c r="EA8" s="30"/>
      <c r="EB8" s="26"/>
      <c r="EC8" s="30"/>
      <c r="ED8" s="30"/>
      <c r="EE8" s="30"/>
      <c r="EF8" s="30"/>
      <c r="EG8" s="26"/>
      <c r="EH8" s="30"/>
      <c r="EI8" s="30"/>
      <c r="EJ8" s="30"/>
      <c r="EK8" s="30"/>
    </row>
    <row r="9" spans="2:141" ht="13.5" customHeight="1">
      <c r="B9" s="75" t="s">
        <v>46</v>
      </c>
      <c r="C9" s="164" t="s">
        <v>88</v>
      </c>
      <c r="D9" s="147">
        <f>Batting!D7</f>
        <v>12</v>
      </c>
      <c r="E9" s="145">
        <f t="shared" si="3"/>
        <v>87.16666666666667</v>
      </c>
      <c r="F9" s="146">
        <f t="shared" si="3"/>
        <v>12</v>
      </c>
      <c r="G9" s="146">
        <f t="shared" si="3"/>
        <v>435</v>
      </c>
      <c r="H9" s="146">
        <f t="shared" si="3"/>
        <v>13</v>
      </c>
      <c r="I9" s="145">
        <f t="shared" si="0"/>
        <v>6.705128205128205</v>
      </c>
      <c r="J9" s="145">
        <f t="shared" si="1"/>
        <v>4.990439770554493</v>
      </c>
      <c r="K9" s="145">
        <f t="shared" si="2"/>
        <v>33.46153846153846</v>
      </c>
      <c r="L9" s="143"/>
      <c r="M9" s="147">
        <v>8</v>
      </c>
      <c r="N9" s="129">
        <v>0</v>
      </c>
      <c r="O9" s="129">
        <v>36</v>
      </c>
      <c r="P9" s="129">
        <v>3</v>
      </c>
      <c r="Q9" s="90"/>
      <c r="R9" s="147">
        <v>5</v>
      </c>
      <c r="S9" s="129">
        <v>0</v>
      </c>
      <c r="T9" s="129">
        <v>31</v>
      </c>
      <c r="U9" s="129">
        <v>0</v>
      </c>
      <c r="V9" s="151"/>
      <c r="W9" s="147">
        <v>6</v>
      </c>
      <c r="X9" s="129">
        <v>1</v>
      </c>
      <c r="Y9" s="129">
        <v>31</v>
      </c>
      <c r="Z9" s="129">
        <v>1</v>
      </c>
      <c r="AA9" s="151"/>
      <c r="AB9" s="188">
        <f>8+(1/6)*2</f>
        <v>8.333333333333334</v>
      </c>
      <c r="AC9" s="129">
        <v>2</v>
      </c>
      <c r="AD9" s="129">
        <v>39</v>
      </c>
      <c r="AE9" s="129">
        <v>3</v>
      </c>
      <c r="AF9" s="142"/>
      <c r="AG9" s="147">
        <v>8</v>
      </c>
      <c r="AH9" s="129">
        <v>1</v>
      </c>
      <c r="AI9" s="129">
        <v>31</v>
      </c>
      <c r="AJ9" s="129">
        <v>1</v>
      </c>
      <c r="AK9" s="142"/>
      <c r="AL9" s="147"/>
      <c r="AM9" s="129"/>
      <c r="AN9" s="129"/>
      <c r="AO9" s="129"/>
      <c r="AP9" s="142"/>
      <c r="AQ9" s="147">
        <v>7</v>
      </c>
      <c r="AR9" s="129">
        <v>0</v>
      </c>
      <c r="AS9" s="129">
        <v>90</v>
      </c>
      <c r="AT9" s="129">
        <v>0</v>
      </c>
      <c r="AU9" s="142"/>
      <c r="AV9" s="147">
        <v>5</v>
      </c>
      <c r="AW9" s="129">
        <v>0</v>
      </c>
      <c r="AX9" s="129">
        <v>20</v>
      </c>
      <c r="AY9" s="129">
        <v>0</v>
      </c>
      <c r="AZ9" s="186"/>
      <c r="BA9" s="147">
        <v>6</v>
      </c>
      <c r="BB9" s="129">
        <v>1</v>
      </c>
      <c r="BC9" s="129">
        <v>19</v>
      </c>
      <c r="BD9" s="129">
        <v>1</v>
      </c>
      <c r="BE9" s="186"/>
      <c r="BF9" s="147">
        <v>8</v>
      </c>
      <c r="BG9" s="129">
        <v>3</v>
      </c>
      <c r="BH9" s="129">
        <v>39</v>
      </c>
      <c r="BI9" s="129">
        <v>1</v>
      </c>
      <c r="BJ9" s="186"/>
      <c r="BK9" s="147"/>
      <c r="BL9" s="129"/>
      <c r="BM9" s="129"/>
      <c r="BN9" s="129"/>
      <c r="BO9" s="186"/>
      <c r="BP9" s="147"/>
      <c r="BQ9" s="129"/>
      <c r="BR9" s="129"/>
      <c r="BS9" s="129"/>
      <c r="BT9" s="186"/>
      <c r="BU9" s="147"/>
      <c r="BV9" s="129"/>
      <c r="BW9" s="129"/>
      <c r="BX9" s="129"/>
      <c r="BY9" s="194"/>
      <c r="BZ9" s="147">
        <v>8</v>
      </c>
      <c r="CA9" s="129">
        <v>0</v>
      </c>
      <c r="CB9" s="129">
        <v>31</v>
      </c>
      <c r="CC9" s="129">
        <v>0</v>
      </c>
      <c r="CD9" s="194"/>
      <c r="CE9" s="147">
        <v>7</v>
      </c>
      <c r="CF9" s="129">
        <v>0</v>
      </c>
      <c r="CG9" s="129">
        <v>38</v>
      </c>
      <c r="CH9" s="129">
        <v>1</v>
      </c>
      <c r="CI9" s="194"/>
      <c r="CJ9" s="188">
        <f>6+(1/6)*5</f>
        <v>6.833333333333333</v>
      </c>
      <c r="CK9" s="129">
        <v>4</v>
      </c>
      <c r="CL9" s="129">
        <v>5</v>
      </c>
      <c r="CM9" s="129">
        <v>2</v>
      </c>
      <c r="CN9" s="85"/>
      <c r="CO9" s="147">
        <v>8</v>
      </c>
      <c r="CP9" s="129">
        <v>0</v>
      </c>
      <c r="CQ9" s="129">
        <v>36</v>
      </c>
      <c r="CR9" s="129">
        <v>3</v>
      </c>
      <c r="CS9" s="85"/>
      <c r="CT9" s="147"/>
      <c r="CU9" s="129"/>
      <c r="CV9" s="129"/>
      <c r="CW9" s="129"/>
      <c r="CX9" s="85"/>
      <c r="CY9" s="147">
        <v>4</v>
      </c>
      <c r="CZ9" s="129">
        <v>0</v>
      </c>
      <c r="DA9" s="129">
        <v>25</v>
      </c>
      <c r="DB9" s="129">
        <v>0</v>
      </c>
      <c r="DC9" s="85"/>
      <c r="DD9" s="189"/>
      <c r="DE9" s="189"/>
      <c r="DF9" s="189"/>
      <c r="DG9" s="189"/>
      <c r="DH9" s="85"/>
      <c r="DI9" s="189"/>
      <c r="DJ9" s="189"/>
      <c r="DK9" s="189"/>
      <c r="DL9" s="189"/>
      <c r="DM9" s="26"/>
      <c r="DN9" s="30"/>
      <c r="DO9" s="30"/>
      <c r="DP9" s="30"/>
      <c r="DQ9" s="30"/>
      <c r="DR9" s="26"/>
      <c r="DS9" s="30"/>
      <c r="DT9" s="30"/>
      <c r="DU9" s="30"/>
      <c r="DV9" s="30"/>
      <c r="DW9" s="26"/>
      <c r="DX9" s="30"/>
      <c r="DY9" s="30"/>
      <c r="DZ9" s="30"/>
      <c r="EA9" s="30"/>
      <c r="EB9" s="26"/>
      <c r="EC9" s="30"/>
      <c r="ED9" s="30"/>
      <c r="EE9" s="30"/>
      <c r="EF9" s="30"/>
      <c r="EG9" s="26"/>
      <c r="EH9" s="30"/>
      <c r="EI9" s="30"/>
      <c r="EJ9" s="30"/>
      <c r="EK9" s="30"/>
    </row>
    <row r="10" spans="2:141" ht="13.5" customHeight="1">
      <c r="B10" s="75" t="s">
        <v>176</v>
      </c>
      <c r="C10" s="163" t="s">
        <v>88</v>
      </c>
      <c r="D10" s="203">
        <f>Batting!D32</f>
        <v>5</v>
      </c>
      <c r="E10" s="145">
        <f>SUM(R10,W10,AB10,AG10,AL10,AQ10,AV10,BA10,BF10,BK10,BP10,BU10,BZ10,CE10,CJ10,CO10,CT10,CY10,DD10,DI10,DN10,DS10)</f>
        <v>38</v>
      </c>
      <c r="F10" s="146">
        <f>SUM(S10,X10,AC10,AH10,AM10,AR10,AW10,BB10,BG10,BL10,BQ10,BV10,CA10,CF10,CK10,CP10,CU10,CZ10,DE10,DJ10,DO10,DT10)</f>
        <v>3</v>
      </c>
      <c r="G10" s="146">
        <f>SUM(T10,Y10,AD10,AI10,AN10,AS10,AX10,BC10,BH10,BM10,BR10,BW10,CB10,CG10,CL10,CQ10,CV10,DA10,DF10,DK10,DP10,DU10)</f>
        <v>174</v>
      </c>
      <c r="H10" s="146">
        <f>SUM(U10,Z10,AE10,AJ10,AO10,AT10,AY10,BD10,BI10,BN10,BS10,BX10,CC10,CH10,CM10,CR10,CW10,DB10,DG10,DL10,DQ10,DV10)</f>
        <v>3</v>
      </c>
      <c r="I10" s="145">
        <f t="shared" si="0"/>
        <v>12.666666666666666</v>
      </c>
      <c r="J10" s="145">
        <f t="shared" si="1"/>
        <v>4.578947368421052</v>
      </c>
      <c r="K10" s="145">
        <f t="shared" si="2"/>
        <v>58</v>
      </c>
      <c r="L10" s="143"/>
      <c r="M10" s="203">
        <v>7</v>
      </c>
      <c r="N10" s="204">
        <v>1</v>
      </c>
      <c r="O10" s="204">
        <v>15</v>
      </c>
      <c r="P10" s="204">
        <v>2</v>
      </c>
      <c r="Q10" s="90"/>
      <c r="R10" s="147">
        <v>7</v>
      </c>
      <c r="S10" s="129">
        <v>0</v>
      </c>
      <c r="T10" s="129">
        <v>38</v>
      </c>
      <c r="U10" s="129">
        <v>0</v>
      </c>
      <c r="V10" s="151"/>
      <c r="W10" s="147">
        <v>8</v>
      </c>
      <c r="X10" s="129">
        <v>1</v>
      </c>
      <c r="Y10" s="129">
        <v>36</v>
      </c>
      <c r="Z10" s="129">
        <v>0</v>
      </c>
      <c r="AA10" s="152"/>
      <c r="AB10" s="147"/>
      <c r="AC10" s="129"/>
      <c r="AD10" s="129"/>
      <c r="AE10" s="129"/>
      <c r="AF10" s="142"/>
      <c r="AG10" s="147">
        <v>8</v>
      </c>
      <c r="AH10" s="129">
        <v>0</v>
      </c>
      <c r="AI10" s="129">
        <v>47</v>
      </c>
      <c r="AJ10" s="129">
        <v>1</v>
      </c>
      <c r="AK10" s="142"/>
      <c r="AL10" s="147"/>
      <c r="AM10" s="129"/>
      <c r="AN10" s="129"/>
      <c r="AO10" s="129"/>
      <c r="AP10" s="142"/>
      <c r="AQ10" s="147"/>
      <c r="AR10" s="129"/>
      <c r="AS10" s="129"/>
      <c r="AT10" s="129"/>
      <c r="AU10" s="142"/>
      <c r="AV10" s="147">
        <v>7</v>
      </c>
      <c r="AW10" s="129">
        <v>1</v>
      </c>
      <c r="AX10" s="129">
        <v>15</v>
      </c>
      <c r="AY10" s="129">
        <v>2</v>
      </c>
      <c r="AZ10" s="186"/>
      <c r="BA10" s="203"/>
      <c r="BB10" s="204"/>
      <c r="BC10" s="204"/>
      <c r="BD10" s="204"/>
      <c r="BE10" s="186"/>
      <c r="BF10" s="203"/>
      <c r="BG10" s="204"/>
      <c r="BH10" s="204"/>
      <c r="BI10" s="204"/>
      <c r="BJ10" s="186"/>
      <c r="BK10" s="203">
        <v>8</v>
      </c>
      <c r="BL10" s="204">
        <v>1</v>
      </c>
      <c r="BM10" s="204">
        <v>38</v>
      </c>
      <c r="BN10" s="204">
        <v>0</v>
      </c>
      <c r="BO10" s="186"/>
      <c r="BP10" s="203"/>
      <c r="BQ10" s="204"/>
      <c r="BR10" s="204"/>
      <c r="BS10" s="204"/>
      <c r="BT10" s="186"/>
      <c r="BU10" s="203"/>
      <c r="BV10" s="204"/>
      <c r="BW10" s="204"/>
      <c r="BX10" s="204"/>
      <c r="BY10" s="194"/>
      <c r="BZ10" s="203"/>
      <c r="CA10" s="204"/>
      <c r="CB10" s="204"/>
      <c r="CC10" s="204"/>
      <c r="CD10" s="194"/>
      <c r="CE10" s="203"/>
      <c r="CF10" s="204"/>
      <c r="CG10" s="204"/>
      <c r="CH10" s="204"/>
      <c r="CI10" s="194"/>
      <c r="CJ10" s="203"/>
      <c r="CK10" s="204"/>
      <c r="CL10" s="204"/>
      <c r="CM10" s="204"/>
      <c r="CN10" s="85"/>
      <c r="CO10" s="203"/>
      <c r="CP10" s="204"/>
      <c r="CQ10" s="204"/>
      <c r="CR10" s="204"/>
      <c r="CS10" s="144"/>
      <c r="CT10" s="203"/>
      <c r="CU10" s="204"/>
      <c r="CV10" s="204"/>
      <c r="CW10" s="204"/>
      <c r="CX10" s="144"/>
      <c r="CY10" s="203"/>
      <c r="CZ10" s="204"/>
      <c r="DA10" s="204"/>
      <c r="DB10" s="204"/>
      <c r="DC10" s="144"/>
      <c r="DD10" s="189"/>
      <c r="DE10" s="189"/>
      <c r="DF10" s="189"/>
      <c r="DG10" s="189"/>
      <c r="DH10" s="144"/>
      <c r="DI10" s="189"/>
      <c r="DJ10" s="189"/>
      <c r="DK10" s="189"/>
      <c r="DL10" s="189"/>
      <c r="DM10" s="31"/>
      <c r="DN10" s="30"/>
      <c r="DO10" s="30"/>
      <c r="DP10" s="30"/>
      <c r="DQ10" s="30"/>
      <c r="DR10" s="31"/>
      <c r="DS10" s="30"/>
      <c r="DT10" s="30"/>
      <c r="DU10" s="30"/>
      <c r="DV10" s="30"/>
      <c r="DW10" s="31"/>
      <c r="DX10" s="30"/>
      <c r="DY10" s="30"/>
      <c r="DZ10" s="30"/>
      <c r="EA10" s="30"/>
      <c r="EB10" s="31"/>
      <c r="EC10" s="30"/>
      <c r="ED10" s="30"/>
      <c r="EE10" s="30"/>
      <c r="EF10" s="30"/>
      <c r="EG10" s="31"/>
      <c r="EH10" s="30"/>
      <c r="EI10" s="30"/>
      <c r="EJ10" s="30"/>
      <c r="EK10" s="30"/>
    </row>
    <row r="11" spans="2:116" ht="13.5">
      <c r="B11" s="199"/>
      <c r="C11" s="199"/>
      <c r="D11" s="199"/>
      <c r="E11" s="200"/>
      <c r="F11" s="200"/>
      <c r="G11" s="200"/>
      <c r="H11" s="200"/>
      <c r="I11" s="200"/>
      <c r="J11" s="200"/>
      <c r="K11" s="200"/>
      <c r="L11" s="135"/>
      <c r="M11" s="200"/>
      <c r="N11" s="200"/>
      <c r="O11" s="200"/>
      <c r="P11" s="200"/>
      <c r="Q11" s="90"/>
      <c r="R11" s="200"/>
      <c r="S11" s="200"/>
      <c r="T11" s="200"/>
      <c r="U11" s="200"/>
      <c r="V11" s="135"/>
      <c r="W11" s="200"/>
      <c r="X11" s="200"/>
      <c r="Y11" s="200"/>
      <c r="Z11" s="200"/>
      <c r="AA11" s="135"/>
      <c r="AB11" s="200"/>
      <c r="AC11" s="200"/>
      <c r="AD11" s="200"/>
      <c r="AE11" s="200"/>
      <c r="AF11" s="135"/>
      <c r="AG11" s="200"/>
      <c r="AH11" s="200"/>
      <c r="AI11" s="200"/>
      <c r="AJ11" s="200"/>
      <c r="AK11" s="90"/>
      <c r="AL11" s="200"/>
      <c r="AM11" s="200"/>
      <c r="AN11" s="200"/>
      <c r="AO11" s="200"/>
      <c r="AP11" s="90"/>
      <c r="AQ11" s="200"/>
      <c r="AR11" s="200"/>
      <c r="AS11" s="200"/>
      <c r="AT11" s="200"/>
      <c r="AU11" s="90"/>
      <c r="AV11" s="197"/>
      <c r="AW11" s="197"/>
      <c r="AX11" s="197"/>
      <c r="AY11" s="197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1"/>
      <c r="BZ11" s="90"/>
      <c r="CA11" s="90"/>
      <c r="CB11" s="90"/>
      <c r="CC11" s="90"/>
      <c r="CD11" s="91"/>
      <c r="CE11" s="90"/>
      <c r="CF11" s="90"/>
      <c r="CG11" s="90"/>
      <c r="CH11" s="90"/>
      <c r="CI11" s="91"/>
      <c r="CJ11" s="90"/>
      <c r="CK11" s="90"/>
      <c r="CL11" s="90"/>
      <c r="CM11" s="90"/>
      <c r="CN11" s="91"/>
      <c r="CO11" s="90"/>
      <c r="CP11" s="90"/>
      <c r="CQ11" s="90"/>
      <c r="CR11" s="90"/>
      <c r="CS11" s="91"/>
      <c r="CT11" s="90"/>
      <c r="CU11" s="90"/>
      <c r="CV11" s="90"/>
      <c r="CW11" s="90"/>
      <c r="CX11" s="91"/>
      <c r="CY11" s="90"/>
      <c r="CZ11" s="90"/>
      <c r="DA11" s="90"/>
      <c r="DB11" s="90"/>
      <c r="DC11" s="91"/>
      <c r="DD11" s="91"/>
      <c r="DE11" s="91"/>
      <c r="DF11" s="91"/>
      <c r="DG11" s="91"/>
      <c r="DH11" s="91"/>
      <c r="DI11" s="91"/>
      <c r="DJ11" s="91"/>
      <c r="DK11" s="91"/>
      <c r="DL11" s="91"/>
    </row>
    <row r="12" spans="2:141" ht="13.5">
      <c r="B12" s="124" t="s">
        <v>218</v>
      </c>
      <c r="C12" s="165"/>
      <c r="D12" s="165" t="s">
        <v>66</v>
      </c>
      <c r="E12" s="154" t="s">
        <v>4</v>
      </c>
      <c r="F12" s="154" t="s">
        <v>5</v>
      </c>
      <c r="G12" s="154" t="s">
        <v>1</v>
      </c>
      <c r="H12" s="154" t="s">
        <v>6</v>
      </c>
      <c r="I12" s="154" t="s">
        <v>80</v>
      </c>
      <c r="J12" s="154" t="s">
        <v>194</v>
      </c>
      <c r="K12" s="47" t="s">
        <v>77</v>
      </c>
      <c r="L12" s="205"/>
      <c r="M12" s="154" t="s">
        <v>4</v>
      </c>
      <c r="N12" s="154" t="s">
        <v>5</v>
      </c>
      <c r="O12" s="154" t="s">
        <v>7</v>
      </c>
      <c r="P12" s="154" t="s">
        <v>6</v>
      </c>
      <c r="Q12" s="90" t="s">
        <v>2</v>
      </c>
      <c r="R12" s="154" t="s">
        <v>4</v>
      </c>
      <c r="S12" s="154" t="s">
        <v>5</v>
      </c>
      <c r="T12" s="154" t="s">
        <v>7</v>
      </c>
      <c r="U12" s="154" t="s">
        <v>6</v>
      </c>
      <c r="V12" s="206"/>
      <c r="W12" s="154" t="s">
        <v>4</v>
      </c>
      <c r="X12" s="154" t="s">
        <v>5</v>
      </c>
      <c r="Y12" s="154" t="s">
        <v>7</v>
      </c>
      <c r="Z12" s="154" t="s">
        <v>6</v>
      </c>
      <c r="AA12" s="90"/>
      <c r="AB12" s="154" t="s">
        <v>4</v>
      </c>
      <c r="AC12" s="154" t="s">
        <v>5</v>
      </c>
      <c r="AD12" s="154" t="s">
        <v>7</v>
      </c>
      <c r="AE12" s="154" t="s">
        <v>6</v>
      </c>
      <c r="AF12" s="66"/>
      <c r="AG12" s="154" t="s">
        <v>4</v>
      </c>
      <c r="AH12" s="154" t="s">
        <v>5</v>
      </c>
      <c r="AI12" s="154" t="s">
        <v>7</v>
      </c>
      <c r="AJ12" s="154" t="s">
        <v>6</v>
      </c>
      <c r="AK12" s="66"/>
      <c r="AL12" s="154" t="s">
        <v>4</v>
      </c>
      <c r="AM12" s="154" t="s">
        <v>5</v>
      </c>
      <c r="AN12" s="154" t="s">
        <v>7</v>
      </c>
      <c r="AO12" s="154" t="s">
        <v>6</v>
      </c>
      <c r="AP12" s="104"/>
      <c r="AQ12" s="154" t="s">
        <v>4</v>
      </c>
      <c r="AR12" s="154" t="s">
        <v>5</v>
      </c>
      <c r="AS12" s="154" t="s">
        <v>7</v>
      </c>
      <c r="AT12" s="154" t="s">
        <v>6</v>
      </c>
      <c r="AU12" s="142"/>
      <c r="AV12" s="154" t="s">
        <v>4</v>
      </c>
      <c r="AW12" s="154" t="s">
        <v>5</v>
      </c>
      <c r="AX12" s="154" t="s">
        <v>7</v>
      </c>
      <c r="AY12" s="154" t="s">
        <v>6</v>
      </c>
      <c r="AZ12" s="186"/>
      <c r="BA12" s="154" t="s">
        <v>4</v>
      </c>
      <c r="BB12" s="154" t="s">
        <v>5</v>
      </c>
      <c r="BC12" s="154" t="s">
        <v>7</v>
      </c>
      <c r="BD12" s="154" t="s">
        <v>6</v>
      </c>
      <c r="BE12" s="186"/>
      <c r="BF12" s="154" t="s">
        <v>4</v>
      </c>
      <c r="BG12" s="154" t="s">
        <v>5</v>
      </c>
      <c r="BH12" s="154" t="s">
        <v>7</v>
      </c>
      <c r="BI12" s="154" t="s">
        <v>6</v>
      </c>
      <c r="BJ12" s="186"/>
      <c r="BK12" s="154" t="s">
        <v>4</v>
      </c>
      <c r="BL12" s="154" t="s">
        <v>5</v>
      </c>
      <c r="BM12" s="154" t="s">
        <v>7</v>
      </c>
      <c r="BN12" s="154" t="s">
        <v>6</v>
      </c>
      <c r="BO12" s="186"/>
      <c r="BP12" s="154" t="s">
        <v>4</v>
      </c>
      <c r="BQ12" s="154" t="s">
        <v>5</v>
      </c>
      <c r="BR12" s="154" t="s">
        <v>7</v>
      </c>
      <c r="BS12" s="154" t="s">
        <v>6</v>
      </c>
      <c r="BT12" s="186"/>
      <c r="BU12" s="154" t="s">
        <v>4</v>
      </c>
      <c r="BV12" s="154" t="s">
        <v>5</v>
      </c>
      <c r="BW12" s="154" t="s">
        <v>7</v>
      </c>
      <c r="BX12" s="154" t="s">
        <v>6</v>
      </c>
      <c r="BY12" s="85"/>
      <c r="BZ12" s="154" t="s">
        <v>4</v>
      </c>
      <c r="CA12" s="154" t="s">
        <v>5</v>
      </c>
      <c r="CB12" s="154" t="s">
        <v>7</v>
      </c>
      <c r="CC12" s="154" t="s">
        <v>6</v>
      </c>
      <c r="CD12" s="85"/>
      <c r="CE12" s="154" t="s">
        <v>4</v>
      </c>
      <c r="CF12" s="154" t="s">
        <v>5</v>
      </c>
      <c r="CG12" s="154" t="s">
        <v>7</v>
      </c>
      <c r="CH12" s="154" t="s">
        <v>6</v>
      </c>
      <c r="CI12" s="85"/>
      <c r="CJ12" s="154" t="s">
        <v>4</v>
      </c>
      <c r="CK12" s="154" t="s">
        <v>5</v>
      </c>
      <c r="CL12" s="154" t="s">
        <v>7</v>
      </c>
      <c r="CM12" s="154" t="s">
        <v>6</v>
      </c>
      <c r="CN12" s="85"/>
      <c r="CO12" s="154" t="s">
        <v>4</v>
      </c>
      <c r="CP12" s="154" t="s">
        <v>5</v>
      </c>
      <c r="CQ12" s="154" t="s">
        <v>7</v>
      </c>
      <c r="CR12" s="154" t="s">
        <v>6</v>
      </c>
      <c r="CS12" s="85"/>
      <c r="CT12" s="154" t="s">
        <v>4</v>
      </c>
      <c r="CU12" s="154" t="s">
        <v>5</v>
      </c>
      <c r="CV12" s="154" t="s">
        <v>7</v>
      </c>
      <c r="CW12" s="154" t="s">
        <v>6</v>
      </c>
      <c r="CX12" s="85"/>
      <c r="CY12" s="154" t="s">
        <v>4</v>
      </c>
      <c r="CZ12" s="154" t="s">
        <v>5</v>
      </c>
      <c r="DA12" s="154" t="s">
        <v>7</v>
      </c>
      <c r="DB12" s="154" t="s">
        <v>6</v>
      </c>
      <c r="DC12" s="85"/>
      <c r="DD12" s="193" t="s">
        <v>4</v>
      </c>
      <c r="DE12" s="193" t="s">
        <v>5</v>
      </c>
      <c r="DF12" s="193" t="s">
        <v>7</v>
      </c>
      <c r="DG12" s="193" t="s">
        <v>6</v>
      </c>
      <c r="DH12" s="85"/>
      <c r="DI12" s="193" t="s">
        <v>4</v>
      </c>
      <c r="DJ12" s="193" t="s">
        <v>5</v>
      </c>
      <c r="DK12" s="193" t="s">
        <v>7</v>
      </c>
      <c r="DL12" s="193" t="s">
        <v>6</v>
      </c>
      <c r="DM12" s="26"/>
      <c r="DN12" s="29" t="s">
        <v>4</v>
      </c>
      <c r="DO12" s="29" t="s">
        <v>5</v>
      </c>
      <c r="DP12" s="29" t="s">
        <v>7</v>
      </c>
      <c r="DQ12" s="29" t="s">
        <v>6</v>
      </c>
      <c r="DR12" s="26"/>
      <c r="DS12" s="29" t="s">
        <v>4</v>
      </c>
      <c r="DT12" s="29" t="s">
        <v>5</v>
      </c>
      <c r="DU12" s="29" t="s">
        <v>7</v>
      </c>
      <c r="DV12" s="29" t="s">
        <v>6</v>
      </c>
      <c r="DW12" s="26"/>
      <c r="DX12" s="29" t="s">
        <v>4</v>
      </c>
      <c r="DY12" s="29" t="s">
        <v>5</v>
      </c>
      <c r="DZ12" s="29" t="s">
        <v>7</v>
      </c>
      <c r="EA12" s="29" t="s">
        <v>6</v>
      </c>
      <c r="EB12" s="26"/>
      <c r="EC12" s="29" t="s">
        <v>4</v>
      </c>
      <c r="ED12" s="29" t="s">
        <v>5</v>
      </c>
      <c r="EE12" s="29" t="s">
        <v>7</v>
      </c>
      <c r="EF12" s="29" t="s">
        <v>6</v>
      </c>
      <c r="EG12" s="26"/>
      <c r="EH12" s="29" t="s">
        <v>4</v>
      </c>
      <c r="EI12" s="29" t="s">
        <v>5</v>
      </c>
      <c r="EJ12" s="29" t="s">
        <v>7</v>
      </c>
      <c r="EK12" s="29" t="s">
        <v>6</v>
      </c>
    </row>
    <row r="13" spans="2:141" ht="13.5">
      <c r="B13" s="75" t="s">
        <v>246</v>
      </c>
      <c r="C13" s="195" t="s">
        <v>91</v>
      </c>
      <c r="D13" s="150">
        <f>Batting!D41</f>
        <v>1</v>
      </c>
      <c r="E13" s="145">
        <f aca="true" t="shared" si="4" ref="E13:E26">SUM(R13,W13,AB13,AG13,AL13,AQ13,AV13,BA13,BF13,BK13,BP13,BU13,BZ13,CE13,CJ13,CO13,CT13,CY13,DD13,DI13,DN13,DS13,DX13,EC13)</f>
        <v>4</v>
      </c>
      <c r="F13" s="146">
        <f aca="true" t="shared" si="5" ref="F13:F26">SUM(S13,X13,AC13,AH13,AM13,AR13,AW13,BB13,BG13,BL13,BQ13,BV13,CA13,CF13,CK13,CP13,CU13,CZ13,DE13,DJ13,DO13,DT13,DY13,ED13)</f>
        <v>0</v>
      </c>
      <c r="G13" s="146">
        <f aca="true" t="shared" si="6" ref="G13:G26">SUM(T13,Y13,AD13,AI13,AN13,AS13,AX13,BC13,BH13,BM13,BR13,BW13,CB13,CG13,CL13,CQ13,CV13,DA13,DF13,DK13,DP13,DU13,DZ13,EE13)</f>
        <v>9</v>
      </c>
      <c r="H13" s="146">
        <f aca="true" t="shared" si="7" ref="H13:H26">SUM(U13,Z13,AE13,AJ13,AO13,AT13,AY13,BD13,BI13,BN13,BS13,BX13,CC13,CH13,CM13,CR13,CW13,DB13,DG13,DL13,DQ13,DV13,EA13,EF13)</f>
        <v>1</v>
      </c>
      <c r="I13" s="145">
        <f aca="true" t="shared" si="8" ref="I13:I35">IF(H13=0,"-",E13/H13)</f>
        <v>4</v>
      </c>
      <c r="J13" s="145">
        <f aca="true" t="shared" si="9" ref="J13:J35">IF(E13=0,"-",G13/E13)</f>
        <v>2.25</v>
      </c>
      <c r="K13" s="145">
        <f aca="true" t="shared" si="10" ref="K13:K35">IF(H13=0,"-",G13/H13)</f>
        <v>9</v>
      </c>
      <c r="L13" s="294"/>
      <c r="M13" s="150">
        <v>4</v>
      </c>
      <c r="N13" s="132">
        <v>0</v>
      </c>
      <c r="O13" s="132">
        <v>9</v>
      </c>
      <c r="P13" s="132">
        <v>1</v>
      </c>
      <c r="Q13" s="90"/>
      <c r="R13" s="150"/>
      <c r="S13" s="132"/>
      <c r="T13" s="132"/>
      <c r="U13" s="132"/>
      <c r="V13" s="151"/>
      <c r="W13" s="150"/>
      <c r="X13" s="132"/>
      <c r="Y13" s="132"/>
      <c r="Z13" s="132"/>
      <c r="AA13" s="151"/>
      <c r="AB13" s="188"/>
      <c r="AC13" s="132"/>
      <c r="AD13" s="132"/>
      <c r="AE13" s="132"/>
      <c r="AF13" s="142"/>
      <c r="AG13" s="150"/>
      <c r="AH13" s="132"/>
      <c r="AI13" s="132"/>
      <c r="AJ13" s="132"/>
      <c r="AK13" s="142"/>
      <c r="AL13" s="150"/>
      <c r="AM13" s="132"/>
      <c r="AN13" s="132"/>
      <c r="AO13" s="132"/>
      <c r="AP13" s="142"/>
      <c r="AQ13" s="150"/>
      <c r="AR13" s="132"/>
      <c r="AS13" s="132"/>
      <c r="AT13" s="132"/>
      <c r="AU13" s="142"/>
      <c r="AV13" s="150"/>
      <c r="AW13" s="132"/>
      <c r="AX13" s="132"/>
      <c r="AY13" s="132"/>
      <c r="AZ13" s="186"/>
      <c r="BA13" s="150"/>
      <c r="BB13" s="132"/>
      <c r="BC13" s="132"/>
      <c r="BD13" s="132"/>
      <c r="BE13" s="186"/>
      <c r="BF13" s="150"/>
      <c r="BG13" s="132"/>
      <c r="BH13" s="132"/>
      <c r="BI13" s="132"/>
      <c r="BJ13" s="186"/>
      <c r="BK13" s="150">
        <v>4</v>
      </c>
      <c r="BL13" s="132">
        <v>0</v>
      </c>
      <c r="BM13" s="132">
        <v>9</v>
      </c>
      <c r="BN13" s="132">
        <v>1</v>
      </c>
      <c r="BO13" s="186"/>
      <c r="BP13" s="150"/>
      <c r="BQ13" s="132"/>
      <c r="BR13" s="132"/>
      <c r="BS13" s="132"/>
      <c r="BT13" s="186"/>
      <c r="BU13" s="150"/>
      <c r="BV13" s="132"/>
      <c r="BW13" s="132"/>
      <c r="BX13" s="132"/>
      <c r="BY13" s="194"/>
      <c r="BZ13" s="150"/>
      <c r="CA13" s="132"/>
      <c r="CB13" s="132"/>
      <c r="CC13" s="132"/>
      <c r="CD13" s="194"/>
      <c r="CE13" s="150"/>
      <c r="CF13" s="132"/>
      <c r="CG13" s="132"/>
      <c r="CH13" s="132"/>
      <c r="CI13" s="194"/>
      <c r="CJ13" s="150"/>
      <c r="CK13" s="132"/>
      <c r="CL13" s="132"/>
      <c r="CM13" s="132"/>
      <c r="CN13" s="85"/>
      <c r="CO13" s="150"/>
      <c r="CP13" s="132"/>
      <c r="CQ13" s="132"/>
      <c r="CR13" s="132"/>
      <c r="CS13" s="85"/>
      <c r="CT13" s="150"/>
      <c r="CU13" s="132"/>
      <c r="CV13" s="132"/>
      <c r="CW13" s="132"/>
      <c r="CX13" s="85"/>
      <c r="CY13" s="150"/>
      <c r="CZ13" s="132"/>
      <c r="DA13" s="132"/>
      <c r="DB13" s="132"/>
      <c r="DC13" s="85"/>
      <c r="DD13" s="189"/>
      <c r="DE13" s="189"/>
      <c r="DF13" s="189"/>
      <c r="DG13" s="189"/>
      <c r="DH13" s="85"/>
      <c r="DI13" s="189"/>
      <c r="DJ13" s="189"/>
      <c r="DK13" s="189"/>
      <c r="DL13" s="189"/>
      <c r="DM13" s="26"/>
      <c r="DN13" s="30"/>
      <c r="DO13" s="30"/>
      <c r="DP13" s="30"/>
      <c r="DQ13" s="30"/>
      <c r="DR13" s="26"/>
      <c r="DS13" s="30"/>
      <c r="DT13" s="30"/>
      <c r="DU13" s="30"/>
      <c r="DV13" s="30"/>
      <c r="DW13" s="26"/>
      <c r="DX13" s="30"/>
      <c r="DY13" s="30"/>
      <c r="DZ13" s="30"/>
      <c r="EA13" s="30"/>
      <c r="EB13" s="26"/>
      <c r="EC13" s="30"/>
      <c r="ED13" s="30"/>
      <c r="EE13" s="30"/>
      <c r="EF13" s="30"/>
      <c r="EG13" s="26"/>
      <c r="EH13" s="30"/>
      <c r="EI13" s="30"/>
      <c r="EJ13" s="30"/>
      <c r="EK13" s="30"/>
    </row>
    <row r="14" spans="2:141" ht="13.5" customHeight="1">
      <c r="B14" s="75" t="s">
        <v>65</v>
      </c>
      <c r="C14" s="163" t="s">
        <v>89</v>
      </c>
      <c r="D14" s="147">
        <f>Batting!D42</f>
        <v>2</v>
      </c>
      <c r="E14" s="145">
        <f t="shared" si="4"/>
        <v>16</v>
      </c>
      <c r="F14" s="146">
        <f t="shared" si="5"/>
        <v>1</v>
      </c>
      <c r="G14" s="146">
        <f t="shared" si="6"/>
        <v>79</v>
      </c>
      <c r="H14" s="146">
        <f t="shared" si="7"/>
        <v>7</v>
      </c>
      <c r="I14" s="145">
        <f t="shared" si="8"/>
        <v>2.2857142857142856</v>
      </c>
      <c r="J14" s="145">
        <f t="shared" si="9"/>
        <v>4.9375</v>
      </c>
      <c r="K14" s="145">
        <f t="shared" si="10"/>
        <v>11.285714285714286</v>
      </c>
      <c r="L14" s="294"/>
      <c r="M14" s="147">
        <v>8</v>
      </c>
      <c r="N14" s="129">
        <v>1</v>
      </c>
      <c r="O14" s="129">
        <v>33</v>
      </c>
      <c r="P14" s="129">
        <v>4</v>
      </c>
      <c r="Q14" s="90"/>
      <c r="R14" s="147"/>
      <c r="S14" s="129"/>
      <c r="T14" s="129"/>
      <c r="U14" s="129"/>
      <c r="V14" s="151"/>
      <c r="W14" s="147"/>
      <c r="X14" s="129"/>
      <c r="Y14" s="129"/>
      <c r="Z14" s="129"/>
      <c r="AA14" s="151"/>
      <c r="AB14" s="188"/>
      <c r="AC14" s="129"/>
      <c r="AD14" s="129"/>
      <c r="AE14" s="129"/>
      <c r="AF14" s="142"/>
      <c r="AG14" s="147"/>
      <c r="AH14" s="129"/>
      <c r="AI14" s="129"/>
      <c r="AJ14" s="129"/>
      <c r="AK14" s="142"/>
      <c r="AL14" s="147"/>
      <c r="AM14" s="129"/>
      <c r="AN14" s="129"/>
      <c r="AO14" s="129"/>
      <c r="AP14" s="142"/>
      <c r="AQ14" s="147"/>
      <c r="AR14" s="129"/>
      <c r="AS14" s="129"/>
      <c r="AT14" s="129"/>
      <c r="AU14" s="142"/>
      <c r="AV14" s="147"/>
      <c r="AW14" s="129"/>
      <c r="AX14" s="129"/>
      <c r="AY14" s="129"/>
      <c r="AZ14" s="186"/>
      <c r="BA14" s="147"/>
      <c r="BB14" s="129"/>
      <c r="BC14" s="129"/>
      <c r="BD14" s="129"/>
      <c r="BE14" s="186"/>
      <c r="BF14" s="147"/>
      <c r="BG14" s="129"/>
      <c r="BH14" s="129"/>
      <c r="BI14" s="129"/>
      <c r="BJ14" s="186"/>
      <c r="BK14" s="147">
        <v>8</v>
      </c>
      <c r="BL14" s="129">
        <v>1</v>
      </c>
      <c r="BM14" s="129">
        <v>33</v>
      </c>
      <c r="BN14" s="129">
        <v>4</v>
      </c>
      <c r="BO14" s="186"/>
      <c r="BP14" s="147"/>
      <c r="BQ14" s="129"/>
      <c r="BR14" s="129"/>
      <c r="BS14" s="129"/>
      <c r="BT14" s="186"/>
      <c r="BU14" s="147"/>
      <c r="BV14" s="129"/>
      <c r="BW14" s="129"/>
      <c r="BX14" s="129"/>
      <c r="BY14" s="194"/>
      <c r="BZ14" s="147"/>
      <c r="CA14" s="129"/>
      <c r="CB14" s="129"/>
      <c r="CC14" s="129"/>
      <c r="CD14" s="194"/>
      <c r="CE14" s="147"/>
      <c r="CF14" s="129"/>
      <c r="CG14" s="129"/>
      <c r="CH14" s="129"/>
      <c r="CI14" s="194"/>
      <c r="CJ14" s="147">
        <v>8</v>
      </c>
      <c r="CK14" s="129">
        <v>0</v>
      </c>
      <c r="CL14" s="129">
        <v>46</v>
      </c>
      <c r="CM14" s="129">
        <v>3</v>
      </c>
      <c r="CN14" s="85"/>
      <c r="CO14" s="147"/>
      <c r="CP14" s="129"/>
      <c r="CQ14" s="129"/>
      <c r="CR14" s="129"/>
      <c r="CS14" s="85"/>
      <c r="CT14" s="147"/>
      <c r="CU14" s="129"/>
      <c r="CV14" s="129"/>
      <c r="CW14" s="129"/>
      <c r="CX14" s="85"/>
      <c r="CY14" s="147"/>
      <c r="CZ14" s="129"/>
      <c r="DA14" s="129"/>
      <c r="DB14" s="129"/>
      <c r="DC14" s="85"/>
      <c r="DD14" s="189"/>
      <c r="DE14" s="189"/>
      <c r="DF14" s="189"/>
      <c r="DG14" s="189"/>
      <c r="DH14" s="85"/>
      <c r="DI14" s="189"/>
      <c r="DJ14" s="189"/>
      <c r="DK14" s="189"/>
      <c r="DL14" s="189"/>
      <c r="DM14" s="26"/>
      <c r="DN14" s="30"/>
      <c r="DO14" s="30"/>
      <c r="DP14" s="30"/>
      <c r="DQ14" s="30"/>
      <c r="DR14" s="26"/>
      <c r="DS14" s="30"/>
      <c r="DT14" s="30"/>
      <c r="DU14" s="30"/>
      <c r="DV14" s="30"/>
      <c r="DW14" s="26"/>
      <c r="DX14" s="30"/>
      <c r="DY14" s="30"/>
      <c r="DZ14" s="30"/>
      <c r="EA14" s="30"/>
      <c r="EB14" s="26"/>
      <c r="EC14" s="30"/>
      <c r="ED14" s="30"/>
      <c r="EE14" s="30"/>
      <c r="EF14" s="30"/>
      <c r="EG14" s="26"/>
      <c r="EH14" s="30"/>
      <c r="EI14" s="30"/>
      <c r="EJ14" s="30"/>
      <c r="EK14" s="30"/>
    </row>
    <row r="15" spans="2:141" ht="13.5">
      <c r="B15" s="75" t="s">
        <v>76</v>
      </c>
      <c r="C15" s="164" t="s">
        <v>90</v>
      </c>
      <c r="D15" s="147">
        <f>Batting!D39</f>
        <v>1</v>
      </c>
      <c r="E15" s="145">
        <f t="shared" si="4"/>
        <v>7</v>
      </c>
      <c r="F15" s="146">
        <f t="shared" si="5"/>
        <v>0</v>
      </c>
      <c r="G15" s="146">
        <f t="shared" si="6"/>
        <v>35</v>
      </c>
      <c r="H15" s="146">
        <f t="shared" si="7"/>
        <v>3</v>
      </c>
      <c r="I15" s="145">
        <f t="shared" si="8"/>
        <v>2.3333333333333335</v>
      </c>
      <c r="J15" s="145">
        <f t="shared" si="9"/>
        <v>5</v>
      </c>
      <c r="K15" s="145">
        <f t="shared" si="10"/>
        <v>11.666666666666666</v>
      </c>
      <c r="L15" s="294"/>
      <c r="M15" s="211">
        <v>7</v>
      </c>
      <c r="N15" s="129">
        <v>0</v>
      </c>
      <c r="O15" s="129">
        <v>35</v>
      </c>
      <c r="P15" s="129">
        <v>3</v>
      </c>
      <c r="Q15" s="90"/>
      <c r="R15" s="147"/>
      <c r="S15" s="129"/>
      <c r="T15" s="129"/>
      <c r="U15" s="129"/>
      <c r="V15" s="151"/>
      <c r="W15" s="147"/>
      <c r="X15" s="129"/>
      <c r="Y15" s="129"/>
      <c r="Z15" s="129"/>
      <c r="AA15" s="152"/>
      <c r="AB15" s="147"/>
      <c r="AC15" s="129"/>
      <c r="AD15" s="129"/>
      <c r="AE15" s="129"/>
      <c r="AF15" s="142"/>
      <c r="AG15" s="147"/>
      <c r="AH15" s="129"/>
      <c r="AI15" s="129"/>
      <c r="AJ15" s="129"/>
      <c r="AK15" s="142"/>
      <c r="AL15" s="188"/>
      <c r="AM15" s="129"/>
      <c r="AN15" s="129"/>
      <c r="AO15" s="129"/>
      <c r="AP15" s="142"/>
      <c r="AQ15" s="188"/>
      <c r="AR15" s="129"/>
      <c r="AS15" s="129"/>
      <c r="AT15" s="129"/>
      <c r="AU15" s="142"/>
      <c r="AV15" s="188"/>
      <c r="AW15" s="129"/>
      <c r="AX15" s="129"/>
      <c r="AY15" s="129"/>
      <c r="AZ15" s="186"/>
      <c r="BA15" s="211"/>
      <c r="BB15" s="129"/>
      <c r="BC15" s="129"/>
      <c r="BD15" s="129"/>
      <c r="BE15" s="186"/>
      <c r="BF15" s="211">
        <v>7</v>
      </c>
      <c r="BG15" s="129">
        <v>0</v>
      </c>
      <c r="BH15" s="129">
        <v>35</v>
      </c>
      <c r="BI15" s="129">
        <v>3</v>
      </c>
      <c r="BJ15" s="186"/>
      <c r="BK15" s="211"/>
      <c r="BL15" s="129"/>
      <c r="BM15" s="129"/>
      <c r="BN15" s="129"/>
      <c r="BO15" s="186"/>
      <c r="BP15" s="211"/>
      <c r="BQ15" s="129"/>
      <c r="BR15" s="129"/>
      <c r="BS15" s="129"/>
      <c r="BT15" s="186"/>
      <c r="BU15" s="211"/>
      <c r="BV15" s="129"/>
      <c r="BW15" s="129"/>
      <c r="BX15" s="129"/>
      <c r="BY15" s="194"/>
      <c r="BZ15" s="211"/>
      <c r="CA15" s="129"/>
      <c r="CB15" s="129"/>
      <c r="CC15" s="129"/>
      <c r="CD15" s="194"/>
      <c r="CE15" s="211"/>
      <c r="CF15" s="129"/>
      <c r="CG15" s="129"/>
      <c r="CH15" s="129"/>
      <c r="CI15" s="194"/>
      <c r="CJ15" s="211"/>
      <c r="CK15" s="129"/>
      <c r="CL15" s="129"/>
      <c r="CM15" s="129"/>
      <c r="CN15" s="144"/>
      <c r="CO15" s="211"/>
      <c r="CP15" s="129"/>
      <c r="CQ15" s="129"/>
      <c r="CR15" s="129"/>
      <c r="CS15" s="144"/>
      <c r="CT15" s="211"/>
      <c r="CU15" s="129"/>
      <c r="CV15" s="129"/>
      <c r="CW15" s="129"/>
      <c r="CX15" s="144"/>
      <c r="CY15" s="211"/>
      <c r="CZ15" s="129"/>
      <c r="DA15" s="129"/>
      <c r="DB15" s="129"/>
      <c r="DC15" s="144"/>
      <c r="DD15" s="189"/>
      <c r="DE15" s="189"/>
      <c r="DF15" s="189"/>
      <c r="DG15" s="189"/>
      <c r="DH15" s="144"/>
      <c r="DI15" s="189"/>
      <c r="DJ15" s="189"/>
      <c r="DK15" s="189"/>
      <c r="DL15" s="189"/>
      <c r="DM15" s="26"/>
      <c r="DN15" s="30"/>
      <c r="DO15" s="30"/>
      <c r="DP15" s="30"/>
      <c r="DQ15" s="30"/>
      <c r="DR15" s="26"/>
      <c r="DS15" s="30"/>
      <c r="DT15" s="30"/>
      <c r="DU15" s="30"/>
      <c r="DV15" s="30"/>
      <c r="DW15" s="26"/>
      <c r="DX15" s="30"/>
      <c r="DY15" s="30"/>
      <c r="DZ15" s="30"/>
      <c r="EA15" s="30"/>
      <c r="EB15" s="26"/>
      <c r="EC15" s="30"/>
      <c r="ED15" s="30"/>
      <c r="EE15" s="30"/>
      <c r="EF15" s="30"/>
      <c r="EG15" s="26"/>
      <c r="EH15" s="30"/>
      <c r="EI15" s="30"/>
      <c r="EJ15" s="30"/>
      <c r="EK15" s="30"/>
    </row>
    <row r="16" spans="2:141" ht="13.5" customHeight="1">
      <c r="B16" s="75" t="s">
        <v>217</v>
      </c>
      <c r="C16" s="163" t="s">
        <v>89</v>
      </c>
      <c r="D16" s="147">
        <f>Batting!D13</f>
        <v>2</v>
      </c>
      <c r="E16" s="145">
        <f t="shared" si="4"/>
        <v>11</v>
      </c>
      <c r="F16" s="146">
        <f t="shared" si="5"/>
        <v>0</v>
      </c>
      <c r="G16" s="146">
        <f t="shared" si="6"/>
        <v>54</v>
      </c>
      <c r="H16" s="146">
        <f t="shared" si="7"/>
        <v>4</v>
      </c>
      <c r="I16" s="145">
        <f t="shared" si="8"/>
        <v>2.75</v>
      </c>
      <c r="J16" s="145">
        <f t="shared" si="9"/>
        <v>4.909090909090909</v>
      </c>
      <c r="K16" s="145">
        <f t="shared" si="10"/>
        <v>13.5</v>
      </c>
      <c r="L16" s="143"/>
      <c r="M16" s="211">
        <v>3</v>
      </c>
      <c r="N16" s="129">
        <v>0</v>
      </c>
      <c r="O16" s="129">
        <v>10</v>
      </c>
      <c r="P16" s="129">
        <v>2</v>
      </c>
      <c r="Q16" s="90"/>
      <c r="R16" s="147"/>
      <c r="S16" s="129"/>
      <c r="T16" s="129"/>
      <c r="U16" s="129"/>
      <c r="V16" s="151"/>
      <c r="W16" s="147"/>
      <c r="X16" s="129"/>
      <c r="Y16" s="129"/>
      <c r="Z16" s="129"/>
      <c r="AA16" s="152"/>
      <c r="AB16" s="147"/>
      <c r="AC16" s="129"/>
      <c r="AD16" s="129"/>
      <c r="AE16" s="129"/>
      <c r="AF16" s="142"/>
      <c r="AG16" s="147"/>
      <c r="AH16" s="129"/>
      <c r="AI16" s="129"/>
      <c r="AJ16" s="129"/>
      <c r="AK16" s="142"/>
      <c r="AL16" s="188"/>
      <c r="AM16" s="129"/>
      <c r="AN16" s="129"/>
      <c r="AO16" s="129"/>
      <c r="AP16" s="142"/>
      <c r="AQ16" s="188"/>
      <c r="AR16" s="129"/>
      <c r="AS16" s="129"/>
      <c r="AT16" s="129"/>
      <c r="AU16" s="142"/>
      <c r="AV16" s="188"/>
      <c r="AW16" s="129"/>
      <c r="AX16" s="129"/>
      <c r="AY16" s="129"/>
      <c r="AZ16" s="186"/>
      <c r="BA16" s="211">
        <v>3</v>
      </c>
      <c r="BB16" s="129">
        <v>0</v>
      </c>
      <c r="BC16" s="129">
        <v>10</v>
      </c>
      <c r="BD16" s="129">
        <v>2</v>
      </c>
      <c r="BE16" s="186"/>
      <c r="BF16" s="211"/>
      <c r="BG16" s="129"/>
      <c r="BH16" s="129"/>
      <c r="BI16" s="129"/>
      <c r="BJ16" s="186"/>
      <c r="BK16" s="211"/>
      <c r="BL16" s="129"/>
      <c r="BM16" s="129"/>
      <c r="BN16" s="129"/>
      <c r="BO16" s="186"/>
      <c r="BP16" s="211"/>
      <c r="BQ16" s="129"/>
      <c r="BR16" s="129"/>
      <c r="BS16" s="129"/>
      <c r="BT16" s="186"/>
      <c r="BU16" s="211"/>
      <c r="BV16" s="129"/>
      <c r="BW16" s="129"/>
      <c r="BX16" s="129"/>
      <c r="BY16" s="194"/>
      <c r="BZ16" s="211"/>
      <c r="CA16" s="129"/>
      <c r="CB16" s="129"/>
      <c r="CC16" s="129"/>
      <c r="CD16" s="194"/>
      <c r="CE16" s="211"/>
      <c r="CF16" s="129"/>
      <c r="CG16" s="129"/>
      <c r="CH16" s="129"/>
      <c r="CI16" s="194"/>
      <c r="CJ16" s="211"/>
      <c r="CK16" s="129"/>
      <c r="CL16" s="129"/>
      <c r="CM16" s="129"/>
      <c r="CN16" s="144"/>
      <c r="CO16" s="211">
        <v>8</v>
      </c>
      <c r="CP16" s="129">
        <v>0</v>
      </c>
      <c r="CQ16" s="129">
        <v>44</v>
      </c>
      <c r="CR16" s="129">
        <v>2</v>
      </c>
      <c r="CS16" s="144"/>
      <c r="CT16" s="211"/>
      <c r="CU16" s="129"/>
      <c r="CV16" s="129"/>
      <c r="CW16" s="129"/>
      <c r="CX16" s="144"/>
      <c r="CY16" s="211"/>
      <c r="CZ16" s="129"/>
      <c r="DA16" s="129"/>
      <c r="DB16" s="129"/>
      <c r="DC16" s="144"/>
      <c r="DD16" s="189"/>
      <c r="DE16" s="189"/>
      <c r="DF16" s="189"/>
      <c r="DG16" s="189"/>
      <c r="DH16" s="144"/>
      <c r="DI16" s="189"/>
      <c r="DJ16" s="189"/>
      <c r="DK16" s="189"/>
      <c r="DL16" s="189"/>
      <c r="DM16" s="26"/>
      <c r="DN16" s="30"/>
      <c r="DO16" s="30"/>
      <c r="DP16" s="30"/>
      <c r="DQ16" s="30"/>
      <c r="DR16" s="26"/>
      <c r="DS16" s="30"/>
      <c r="DT16" s="30"/>
      <c r="DU16" s="30"/>
      <c r="DV16" s="30"/>
      <c r="DW16" s="26"/>
      <c r="DX16" s="30"/>
      <c r="DY16" s="30"/>
      <c r="DZ16" s="30"/>
      <c r="EA16" s="30"/>
      <c r="EB16" s="26"/>
      <c r="EC16" s="30"/>
      <c r="ED16" s="30"/>
      <c r="EE16" s="30"/>
      <c r="EF16" s="30"/>
      <c r="EG16" s="26"/>
      <c r="EH16" s="30"/>
      <c r="EI16" s="30"/>
      <c r="EJ16" s="30"/>
      <c r="EK16" s="30"/>
    </row>
    <row r="17" spans="2:141" ht="13.5">
      <c r="B17" s="75" t="s">
        <v>184</v>
      </c>
      <c r="C17" s="163" t="s">
        <v>89</v>
      </c>
      <c r="D17" s="147">
        <f>Batting!D17</f>
        <v>5</v>
      </c>
      <c r="E17" s="145">
        <f t="shared" si="4"/>
        <v>21.666666666666668</v>
      </c>
      <c r="F17" s="146">
        <f t="shared" si="5"/>
        <v>0</v>
      </c>
      <c r="G17" s="146">
        <f t="shared" si="6"/>
        <v>154</v>
      </c>
      <c r="H17" s="146">
        <f t="shared" si="7"/>
        <v>8</v>
      </c>
      <c r="I17" s="145">
        <f t="shared" si="8"/>
        <v>2.7083333333333335</v>
      </c>
      <c r="J17" s="145">
        <f t="shared" si="9"/>
        <v>7.107692307692307</v>
      </c>
      <c r="K17" s="145">
        <f t="shared" si="10"/>
        <v>19.25</v>
      </c>
      <c r="L17" s="143"/>
      <c r="M17" s="188">
        <f>4+(1/6)*2</f>
        <v>4.333333333333333</v>
      </c>
      <c r="N17" s="129">
        <v>0</v>
      </c>
      <c r="O17" s="129">
        <v>36</v>
      </c>
      <c r="P17" s="129">
        <v>3</v>
      </c>
      <c r="Q17" s="90"/>
      <c r="R17" s="147"/>
      <c r="S17" s="129"/>
      <c r="T17" s="129"/>
      <c r="U17" s="129"/>
      <c r="V17" s="151"/>
      <c r="W17" s="147"/>
      <c r="X17" s="129"/>
      <c r="Y17" s="129"/>
      <c r="Z17" s="129"/>
      <c r="AA17" s="152"/>
      <c r="AB17" s="188">
        <f>7+(1/6)*4</f>
        <v>7.666666666666667</v>
      </c>
      <c r="AC17" s="129">
        <v>0</v>
      </c>
      <c r="AD17" s="129">
        <v>48</v>
      </c>
      <c r="AE17" s="129">
        <v>2</v>
      </c>
      <c r="AF17" s="142"/>
      <c r="AG17" s="147">
        <v>4</v>
      </c>
      <c r="AH17" s="129">
        <v>0</v>
      </c>
      <c r="AI17" s="129">
        <v>32</v>
      </c>
      <c r="AJ17" s="129">
        <v>0</v>
      </c>
      <c r="AK17" s="142"/>
      <c r="AL17" s="188">
        <f>3+(1/6)*2</f>
        <v>3.3333333333333335</v>
      </c>
      <c r="AM17" s="129">
        <v>0</v>
      </c>
      <c r="AN17" s="129">
        <v>27</v>
      </c>
      <c r="AO17" s="129">
        <v>2</v>
      </c>
      <c r="AP17" s="142"/>
      <c r="AQ17" s="188">
        <f>4+(1/6)*2</f>
        <v>4.333333333333333</v>
      </c>
      <c r="AR17" s="129">
        <v>0</v>
      </c>
      <c r="AS17" s="129">
        <v>36</v>
      </c>
      <c r="AT17" s="129">
        <v>3</v>
      </c>
      <c r="AU17" s="142"/>
      <c r="AV17" s="188"/>
      <c r="AW17" s="129"/>
      <c r="AX17" s="129"/>
      <c r="AY17" s="129"/>
      <c r="AZ17" s="186"/>
      <c r="BA17" s="188">
        <f>2+(1/6)*2</f>
        <v>2.3333333333333335</v>
      </c>
      <c r="BB17" s="129">
        <v>0</v>
      </c>
      <c r="BC17" s="129">
        <v>11</v>
      </c>
      <c r="BD17" s="129">
        <v>1</v>
      </c>
      <c r="BE17" s="186"/>
      <c r="BF17" s="188"/>
      <c r="BG17" s="129"/>
      <c r="BH17" s="129"/>
      <c r="BI17" s="129"/>
      <c r="BJ17" s="186"/>
      <c r="BK17" s="188"/>
      <c r="BL17" s="129"/>
      <c r="BM17" s="129"/>
      <c r="BN17" s="129"/>
      <c r="BO17" s="186"/>
      <c r="BP17" s="188"/>
      <c r="BQ17" s="129"/>
      <c r="BR17" s="129"/>
      <c r="BS17" s="129"/>
      <c r="BT17" s="186"/>
      <c r="BU17" s="188"/>
      <c r="BV17" s="129"/>
      <c r="BW17" s="129"/>
      <c r="BX17" s="129"/>
      <c r="BY17" s="194"/>
      <c r="BZ17" s="188"/>
      <c r="CA17" s="129"/>
      <c r="CB17" s="129"/>
      <c r="CC17" s="129"/>
      <c r="CD17" s="194"/>
      <c r="CE17" s="188"/>
      <c r="CF17" s="129"/>
      <c r="CG17" s="129"/>
      <c r="CH17" s="129"/>
      <c r="CI17" s="194"/>
      <c r="CJ17" s="188"/>
      <c r="CK17" s="129"/>
      <c r="CL17" s="129"/>
      <c r="CM17" s="129"/>
      <c r="CN17" s="144"/>
      <c r="CO17" s="188"/>
      <c r="CP17" s="129"/>
      <c r="CQ17" s="129"/>
      <c r="CR17" s="129"/>
      <c r="CS17" s="144"/>
      <c r="CT17" s="188"/>
      <c r="CU17" s="129"/>
      <c r="CV17" s="129"/>
      <c r="CW17" s="129"/>
      <c r="CX17" s="144"/>
      <c r="CY17" s="188"/>
      <c r="CZ17" s="129"/>
      <c r="DA17" s="129"/>
      <c r="DB17" s="129"/>
      <c r="DC17" s="144"/>
      <c r="DD17" s="189"/>
      <c r="DE17" s="189"/>
      <c r="DF17" s="189"/>
      <c r="DG17" s="189"/>
      <c r="DH17" s="144"/>
      <c r="DI17" s="189"/>
      <c r="DJ17" s="189"/>
      <c r="DK17" s="189"/>
      <c r="DL17" s="189"/>
      <c r="DM17" s="26"/>
      <c r="DN17" s="30"/>
      <c r="DO17" s="30"/>
      <c r="DP17" s="30"/>
      <c r="DQ17" s="30"/>
      <c r="DR17" s="26"/>
      <c r="DS17" s="30"/>
      <c r="DT17" s="30"/>
      <c r="DU17" s="30"/>
      <c r="DV17" s="30"/>
      <c r="DW17" s="26"/>
      <c r="DX17" s="30"/>
      <c r="DY17" s="30"/>
      <c r="DZ17" s="30"/>
      <c r="EA17" s="30"/>
      <c r="EB17" s="26"/>
      <c r="EC17" s="30"/>
      <c r="ED17" s="30"/>
      <c r="EE17" s="30"/>
      <c r="EF17" s="30"/>
      <c r="EG17" s="26"/>
      <c r="EH17" s="30"/>
      <c r="EI17" s="30"/>
      <c r="EJ17" s="30"/>
      <c r="EK17" s="30"/>
    </row>
    <row r="18" spans="2:141" ht="13.5">
      <c r="B18" s="75" t="s">
        <v>71</v>
      </c>
      <c r="C18" s="164" t="s">
        <v>90</v>
      </c>
      <c r="D18" s="147">
        <f>Batting!D37</f>
        <v>3</v>
      </c>
      <c r="E18" s="145">
        <f t="shared" si="4"/>
        <v>14</v>
      </c>
      <c r="F18" s="146">
        <f t="shared" si="5"/>
        <v>0</v>
      </c>
      <c r="G18" s="146">
        <f t="shared" si="6"/>
        <v>73</v>
      </c>
      <c r="H18" s="146">
        <f t="shared" si="7"/>
        <v>3</v>
      </c>
      <c r="I18" s="145">
        <f t="shared" si="8"/>
        <v>4.666666666666667</v>
      </c>
      <c r="J18" s="145">
        <f t="shared" si="9"/>
        <v>5.214285714285714</v>
      </c>
      <c r="K18" s="145">
        <f t="shared" si="10"/>
        <v>24.333333333333332</v>
      </c>
      <c r="L18" s="143"/>
      <c r="M18" s="147">
        <v>8</v>
      </c>
      <c r="N18" s="129">
        <v>0</v>
      </c>
      <c r="O18" s="129">
        <v>38</v>
      </c>
      <c r="P18" s="129">
        <v>2</v>
      </c>
      <c r="Q18" s="90"/>
      <c r="R18" s="147">
        <v>5</v>
      </c>
      <c r="S18" s="129">
        <v>0</v>
      </c>
      <c r="T18" s="129">
        <v>30</v>
      </c>
      <c r="U18" s="129">
        <v>1</v>
      </c>
      <c r="V18" s="151"/>
      <c r="W18" s="147"/>
      <c r="X18" s="129"/>
      <c r="Y18" s="129"/>
      <c r="Z18" s="129"/>
      <c r="AA18" s="152"/>
      <c r="AB18" s="147"/>
      <c r="AC18" s="129"/>
      <c r="AD18" s="129"/>
      <c r="AE18" s="129"/>
      <c r="AF18" s="142"/>
      <c r="AG18" s="147"/>
      <c r="AH18" s="129"/>
      <c r="AI18" s="129"/>
      <c r="AJ18" s="129"/>
      <c r="AK18" s="142"/>
      <c r="AL18" s="147"/>
      <c r="AM18" s="129"/>
      <c r="AN18" s="129"/>
      <c r="AO18" s="129"/>
      <c r="AP18" s="142"/>
      <c r="AQ18" s="147"/>
      <c r="AR18" s="129"/>
      <c r="AS18" s="129"/>
      <c r="AT18" s="129"/>
      <c r="AU18" s="142"/>
      <c r="AV18" s="147"/>
      <c r="AW18" s="129"/>
      <c r="AX18" s="129"/>
      <c r="AY18" s="129"/>
      <c r="AZ18" s="186"/>
      <c r="BA18" s="147"/>
      <c r="BB18" s="129"/>
      <c r="BC18" s="129"/>
      <c r="BD18" s="129"/>
      <c r="BE18" s="186"/>
      <c r="BF18" s="147"/>
      <c r="BG18" s="129"/>
      <c r="BH18" s="129"/>
      <c r="BI18" s="129"/>
      <c r="BJ18" s="186"/>
      <c r="BK18" s="147"/>
      <c r="BL18" s="129"/>
      <c r="BM18" s="129"/>
      <c r="BN18" s="129"/>
      <c r="BO18" s="186"/>
      <c r="BP18" s="147"/>
      <c r="BQ18" s="129"/>
      <c r="BR18" s="129"/>
      <c r="BS18" s="129"/>
      <c r="BT18" s="186"/>
      <c r="BU18" s="147"/>
      <c r="BV18" s="129"/>
      <c r="BW18" s="129"/>
      <c r="BX18" s="129"/>
      <c r="BY18" s="194"/>
      <c r="BZ18" s="147"/>
      <c r="CA18" s="129"/>
      <c r="CB18" s="129"/>
      <c r="CC18" s="129"/>
      <c r="CD18" s="194"/>
      <c r="CE18" s="147"/>
      <c r="CF18" s="129"/>
      <c r="CG18" s="129"/>
      <c r="CH18" s="129"/>
      <c r="CI18" s="194"/>
      <c r="CJ18" s="147">
        <v>8</v>
      </c>
      <c r="CK18" s="129">
        <v>0</v>
      </c>
      <c r="CL18" s="129">
        <v>38</v>
      </c>
      <c r="CM18" s="129">
        <v>2</v>
      </c>
      <c r="CN18" s="85"/>
      <c r="CO18" s="147"/>
      <c r="CP18" s="129"/>
      <c r="CQ18" s="129"/>
      <c r="CR18" s="129"/>
      <c r="CS18" s="85"/>
      <c r="CT18" s="147">
        <v>1</v>
      </c>
      <c r="CU18" s="129">
        <v>0</v>
      </c>
      <c r="CV18" s="129">
        <v>5</v>
      </c>
      <c r="CW18" s="129">
        <v>0</v>
      </c>
      <c r="CX18" s="85"/>
      <c r="CY18" s="147"/>
      <c r="CZ18" s="129"/>
      <c r="DA18" s="129"/>
      <c r="DB18" s="129"/>
      <c r="DC18" s="85"/>
      <c r="DD18" s="189"/>
      <c r="DE18" s="189"/>
      <c r="DF18" s="189"/>
      <c r="DG18" s="189"/>
      <c r="DH18" s="85"/>
      <c r="DI18" s="189"/>
      <c r="DJ18" s="189"/>
      <c r="DK18" s="189"/>
      <c r="DL18" s="189"/>
      <c r="DM18" s="26"/>
      <c r="DN18" s="30"/>
      <c r="DO18" s="30"/>
      <c r="DP18" s="30"/>
      <c r="DQ18" s="30"/>
      <c r="DR18" s="26"/>
      <c r="DS18" s="30"/>
      <c r="DT18" s="30"/>
      <c r="DU18" s="30"/>
      <c r="DV18" s="30"/>
      <c r="DW18" s="26"/>
      <c r="DX18" s="30"/>
      <c r="DY18" s="30"/>
      <c r="DZ18" s="30"/>
      <c r="EA18" s="30"/>
      <c r="EB18" s="26"/>
      <c r="EC18" s="30"/>
      <c r="ED18" s="30"/>
      <c r="EE18" s="30"/>
      <c r="EF18" s="30"/>
      <c r="EG18" s="26"/>
      <c r="EH18" s="30"/>
      <c r="EI18" s="30"/>
      <c r="EJ18" s="30"/>
      <c r="EK18" s="30"/>
    </row>
    <row r="19" spans="2:141" ht="13.5">
      <c r="B19" s="75" t="s">
        <v>49</v>
      </c>
      <c r="C19" s="164" t="s">
        <v>90</v>
      </c>
      <c r="D19" s="147">
        <f>Batting!D21</f>
        <v>18</v>
      </c>
      <c r="E19" s="145">
        <f t="shared" si="4"/>
        <v>6</v>
      </c>
      <c r="F19" s="146">
        <f t="shared" si="5"/>
        <v>0</v>
      </c>
      <c r="G19" s="146">
        <f t="shared" si="6"/>
        <v>51</v>
      </c>
      <c r="H19" s="146">
        <f t="shared" si="7"/>
        <v>2</v>
      </c>
      <c r="I19" s="145">
        <f t="shared" si="8"/>
        <v>3</v>
      </c>
      <c r="J19" s="145">
        <f t="shared" si="9"/>
        <v>8.5</v>
      </c>
      <c r="K19" s="145">
        <f t="shared" si="10"/>
        <v>25.5</v>
      </c>
      <c r="L19" s="143"/>
      <c r="M19" s="211">
        <v>6</v>
      </c>
      <c r="N19" s="129">
        <v>0</v>
      </c>
      <c r="O19" s="129">
        <v>51</v>
      </c>
      <c r="P19" s="129">
        <v>2</v>
      </c>
      <c r="Q19" s="90"/>
      <c r="R19" s="147"/>
      <c r="S19" s="129"/>
      <c r="T19" s="129"/>
      <c r="U19" s="129"/>
      <c r="V19" s="151"/>
      <c r="W19" s="147"/>
      <c r="X19" s="129"/>
      <c r="Y19" s="129"/>
      <c r="Z19" s="129"/>
      <c r="AA19" s="152"/>
      <c r="AB19" s="147"/>
      <c r="AC19" s="129"/>
      <c r="AD19" s="129"/>
      <c r="AE19" s="129"/>
      <c r="AF19" s="142"/>
      <c r="AG19" s="147"/>
      <c r="AH19" s="129"/>
      <c r="AI19" s="129"/>
      <c r="AJ19" s="129"/>
      <c r="AK19" s="142"/>
      <c r="AL19" s="188"/>
      <c r="AM19" s="129"/>
      <c r="AN19" s="129"/>
      <c r="AO19" s="129"/>
      <c r="AP19" s="142"/>
      <c r="AQ19" s="188"/>
      <c r="AR19" s="129"/>
      <c r="AS19" s="129"/>
      <c r="AT19" s="129"/>
      <c r="AU19" s="142"/>
      <c r="AV19" s="188"/>
      <c r="AW19" s="129"/>
      <c r="AX19" s="129"/>
      <c r="AY19" s="129"/>
      <c r="AZ19" s="186"/>
      <c r="BA19" s="211"/>
      <c r="BB19" s="129"/>
      <c r="BC19" s="129"/>
      <c r="BD19" s="129"/>
      <c r="BE19" s="186"/>
      <c r="BF19" s="211"/>
      <c r="BG19" s="129"/>
      <c r="BH19" s="129"/>
      <c r="BI19" s="129"/>
      <c r="BJ19" s="186"/>
      <c r="BK19" s="211"/>
      <c r="BL19" s="129"/>
      <c r="BM19" s="129"/>
      <c r="BN19" s="129"/>
      <c r="BO19" s="186"/>
      <c r="BP19" s="211"/>
      <c r="BQ19" s="129"/>
      <c r="BR19" s="129"/>
      <c r="BS19" s="129"/>
      <c r="BT19" s="186"/>
      <c r="BU19" s="211"/>
      <c r="BV19" s="129"/>
      <c r="BW19" s="129"/>
      <c r="BX19" s="129"/>
      <c r="BY19" s="194"/>
      <c r="BZ19" s="211"/>
      <c r="CA19" s="129"/>
      <c r="CB19" s="129"/>
      <c r="CC19" s="129"/>
      <c r="CD19" s="194"/>
      <c r="CE19" s="211"/>
      <c r="CF19" s="129"/>
      <c r="CG19" s="129"/>
      <c r="CH19" s="129"/>
      <c r="CI19" s="194"/>
      <c r="CJ19" s="211"/>
      <c r="CK19" s="129"/>
      <c r="CL19" s="129"/>
      <c r="CM19" s="129"/>
      <c r="CN19" s="144"/>
      <c r="CO19" s="211"/>
      <c r="CP19" s="129"/>
      <c r="CQ19" s="129"/>
      <c r="CR19" s="129"/>
      <c r="CS19" s="144"/>
      <c r="CT19" s="211">
        <v>6</v>
      </c>
      <c r="CU19" s="129">
        <v>0</v>
      </c>
      <c r="CV19" s="129">
        <v>51</v>
      </c>
      <c r="CW19" s="129">
        <v>2</v>
      </c>
      <c r="CX19" s="144"/>
      <c r="CY19" s="211"/>
      <c r="CZ19" s="129"/>
      <c r="DA19" s="129"/>
      <c r="DB19" s="129"/>
      <c r="DC19" s="144"/>
      <c r="DD19" s="189"/>
      <c r="DE19" s="189"/>
      <c r="DF19" s="189"/>
      <c r="DG19" s="189"/>
      <c r="DH19" s="144"/>
      <c r="DI19" s="189"/>
      <c r="DJ19" s="189"/>
      <c r="DK19" s="189"/>
      <c r="DL19" s="189"/>
      <c r="DM19" s="26"/>
      <c r="DN19" s="30"/>
      <c r="DO19" s="30"/>
      <c r="DP19" s="30"/>
      <c r="DQ19" s="30"/>
      <c r="DR19" s="26"/>
      <c r="DS19" s="30"/>
      <c r="DT19" s="30"/>
      <c r="DU19" s="30"/>
      <c r="DV19" s="30"/>
      <c r="DW19" s="26"/>
      <c r="DX19" s="30"/>
      <c r="DY19" s="30"/>
      <c r="DZ19" s="30"/>
      <c r="EA19" s="30"/>
      <c r="EB19" s="26"/>
      <c r="EC19" s="30"/>
      <c r="ED19" s="30"/>
      <c r="EE19" s="30"/>
      <c r="EF19" s="30"/>
      <c r="EG19" s="26"/>
      <c r="EH19" s="30"/>
      <c r="EI19" s="30"/>
      <c r="EJ19" s="30"/>
      <c r="EK19" s="30"/>
    </row>
    <row r="20" spans="2:141" ht="13.5">
      <c r="B20" s="75" t="s">
        <v>179</v>
      </c>
      <c r="C20" s="164" t="s">
        <v>90</v>
      </c>
      <c r="D20" s="147">
        <f>Batting!D20</f>
        <v>5</v>
      </c>
      <c r="E20" s="145">
        <f aca="true" t="shared" si="11" ref="E20:H21">SUM(R20,W20,AB20,AG20,AL20,AQ20,AV20,BA20,BF20,BK20,BP20,BU20,BZ20,CE20,CJ20,CO20,CT20,CY20,DD20,DI20,DN20,DS20,DX20,EC20)</f>
        <v>28</v>
      </c>
      <c r="F20" s="146">
        <f t="shared" si="11"/>
        <v>4</v>
      </c>
      <c r="G20" s="146">
        <f t="shared" si="11"/>
        <v>150</v>
      </c>
      <c r="H20" s="146">
        <f t="shared" si="11"/>
        <v>5</v>
      </c>
      <c r="I20" s="145">
        <f>IF(H20=0,"-",E20/H20)</f>
        <v>5.6</v>
      </c>
      <c r="J20" s="145">
        <f>IF(E20=0,"-",G20/E20)</f>
        <v>5.357142857142857</v>
      </c>
      <c r="K20" s="145">
        <f t="shared" si="10"/>
        <v>30</v>
      </c>
      <c r="L20" s="143"/>
      <c r="M20" s="147">
        <v>5</v>
      </c>
      <c r="N20" s="129">
        <v>1</v>
      </c>
      <c r="O20" s="129">
        <v>28</v>
      </c>
      <c r="P20" s="129">
        <v>2</v>
      </c>
      <c r="Q20" s="90"/>
      <c r="R20" s="147"/>
      <c r="S20" s="129"/>
      <c r="T20" s="129"/>
      <c r="U20" s="129"/>
      <c r="V20" s="151"/>
      <c r="W20" s="147">
        <v>5</v>
      </c>
      <c r="X20" s="129">
        <v>1</v>
      </c>
      <c r="Y20" s="129">
        <v>18</v>
      </c>
      <c r="Z20" s="129">
        <v>1</v>
      </c>
      <c r="AA20" s="152"/>
      <c r="AB20" s="147">
        <v>5</v>
      </c>
      <c r="AC20" s="129">
        <v>1</v>
      </c>
      <c r="AD20" s="129">
        <v>28</v>
      </c>
      <c r="AE20" s="129">
        <v>2</v>
      </c>
      <c r="AF20" s="142"/>
      <c r="AG20" s="147">
        <v>6</v>
      </c>
      <c r="AH20" s="129">
        <v>0</v>
      </c>
      <c r="AI20" s="129">
        <v>39</v>
      </c>
      <c r="AJ20" s="129">
        <v>0</v>
      </c>
      <c r="AK20" s="142"/>
      <c r="AL20" s="147"/>
      <c r="AM20" s="129"/>
      <c r="AN20" s="129"/>
      <c r="AO20" s="129"/>
      <c r="AP20" s="142"/>
      <c r="AQ20" s="147"/>
      <c r="AR20" s="129"/>
      <c r="AS20" s="129"/>
      <c r="AT20" s="129"/>
      <c r="AU20" s="142"/>
      <c r="AV20" s="147"/>
      <c r="AW20" s="129"/>
      <c r="AX20" s="129"/>
      <c r="AY20" s="129"/>
      <c r="AZ20" s="186"/>
      <c r="BA20" s="147"/>
      <c r="BB20" s="129"/>
      <c r="BC20" s="129"/>
      <c r="BD20" s="129"/>
      <c r="BE20" s="186"/>
      <c r="BF20" s="147"/>
      <c r="BG20" s="129"/>
      <c r="BH20" s="129"/>
      <c r="BI20" s="129"/>
      <c r="BJ20" s="186"/>
      <c r="BK20" s="147"/>
      <c r="BL20" s="129"/>
      <c r="BM20" s="129"/>
      <c r="BN20" s="129"/>
      <c r="BO20" s="186"/>
      <c r="BP20" s="147">
        <v>8</v>
      </c>
      <c r="BQ20" s="129">
        <v>2</v>
      </c>
      <c r="BR20" s="129">
        <v>39</v>
      </c>
      <c r="BS20" s="129">
        <v>1</v>
      </c>
      <c r="BT20" s="186"/>
      <c r="BU20" s="147"/>
      <c r="BV20" s="129"/>
      <c r="BW20" s="129"/>
      <c r="BX20" s="129"/>
      <c r="BY20" s="194"/>
      <c r="BZ20" s="147"/>
      <c r="CA20" s="129"/>
      <c r="CB20" s="129"/>
      <c r="CC20" s="129"/>
      <c r="CD20" s="194"/>
      <c r="CE20" s="147"/>
      <c r="CF20" s="129"/>
      <c r="CG20" s="129"/>
      <c r="CH20" s="129"/>
      <c r="CI20" s="194"/>
      <c r="CJ20" s="147"/>
      <c r="CK20" s="129"/>
      <c r="CL20" s="129"/>
      <c r="CM20" s="129"/>
      <c r="CN20" s="144"/>
      <c r="CO20" s="147"/>
      <c r="CP20" s="129"/>
      <c r="CQ20" s="129"/>
      <c r="CR20" s="129"/>
      <c r="CS20" s="144"/>
      <c r="CT20" s="147"/>
      <c r="CU20" s="129"/>
      <c r="CV20" s="129"/>
      <c r="CW20" s="129"/>
      <c r="CX20" s="144"/>
      <c r="CY20" s="147">
        <v>4</v>
      </c>
      <c r="CZ20" s="129">
        <v>0</v>
      </c>
      <c r="DA20" s="129">
        <v>26</v>
      </c>
      <c r="DB20" s="129">
        <v>1</v>
      </c>
      <c r="DC20" s="144"/>
      <c r="DD20" s="189"/>
      <c r="DE20" s="189"/>
      <c r="DF20" s="189"/>
      <c r="DG20" s="189"/>
      <c r="DH20" s="144"/>
      <c r="DI20" s="189"/>
      <c r="DJ20" s="189"/>
      <c r="DK20" s="189"/>
      <c r="DL20" s="189"/>
      <c r="DM20" s="31"/>
      <c r="DN20" s="30"/>
      <c r="DO20" s="30"/>
      <c r="DP20" s="30"/>
      <c r="DQ20" s="30"/>
      <c r="DR20" s="31"/>
      <c r="DS20" s="30"/>
      <c r="DT20" s="30"/>
      <c r="DU20" s="30"/>
      <c r="DV20" s="30"/>
      <c r="DW20" s="31"/>
      <c r="DX20" s="30"/>
      <c r="DY20" s="30"/>
      <c r="DZ20" s="30"/>
      <c r="EA20" s="30"/>
      <c r="EB20" s="31"/>
      <c r="EC20" s="30"/>
      <c r="ED20" s="30"/>
      <c r="EE20" s="30"/>
      <c r="EF20" s="30"/>
      <c r="EG20" s="31"/>
      <c r="EH20" s="30"/>
      <c r="EI20" s="30"/>
      <c r="EJ20" s="30"/>
      <c r="EK20" s="30"/>
    </row>
    <row r="21" spans="2:141" ht="13.5">
      <c r="B21" s="75" t="s">
        <v>180</v>
      </c>
      <c r="C21" s="163" t="s">
        <v>89</v>
      </c>
      <c r="D21" s="147">
        <f>Batting!D23</f>
        <v>4</v>
      </c>
      <c r="E21" s="145">
        <f t="shared" si="11"/>
        <v>26.666666666666668</v>
      </c>
      <c r="F21" s="146">
        <f t="shared" si="11"/>
        <v>2</v>
      </c>
      <c r="G21" s="146">
        <f t="shared" si="11"/>
        <v>182</v>
      </c>
      <c r="H21" s="146">
        <f t="shared" si="11"/>
        <v>6</v>
      </c>
      <c r="I21" s="145">
        <f>IF(H21=0,"-",E21/H21)</f>
        <v>4.444444444444445</v>
      </c>
      <c r="J21" s="145">
        <f>IF(E21=0,"-",G21/E21)</f>
        <v>6.824999999999999</v>
      </c>
      <c r="K21" s="145">
        <f t="shared" si="10"/>
        <v>30.333333333333332</v>
      </c>
      <c r="L21" s="294"/>
      <c r="M21" s="147">
        <v>8</v>
      </c>
      <c r="N21" s="129">
        <v>1</v>
      </c>
      <c r="O21" s="129">
        <v>44</v>
      </c>
      <c r="P21" s="129">
        <v>3</v>
      </c>
      <c r="Q21" s="90"/>
      <c r="R21" s="147"/>
      <c r="S21" s="129"/>
      <c r="T21" s="129"/>
      <c r="U21" s="129"/>
      <c r="V21" s="151"/>
      <c r="W21" s="147"/>
      <c r="X21" s="129"/>
      <c r="Y21" s="129"/>
      <c r="Z21" s="129"/>
      <c r="AA21" s="152"/>
      <c r="AB21" s="188">
        <f>5+(1/6)*4</f>
        <v>5.666666666666667</v>
      </c>
      <c r="AC21" s="129">
        <v>0</v>
      </c>
      <c r="AD21" s="129">
        <v>42</v>
      </c>
      <c r="AE21" s="129">
        <v>1</v>
      </c>
      <c r="AF21" s="142"/>
      <c r="AG21" s="147"/>
      <c r="AH21" s="129"/>
      <c r="AI21" s="129"/>
      <c r="AJ21" s="129"/>
      <c r="AK21" s="142"/>
      <c r="AL21" s="147">
        <v>8</v>
      </c>
      <c r="AM21" s="129">
        <v>1</v>
      </c>
      <c r="AN21" s="129">
        <v>44</v>
      </c>
      <c r="AO21" s="129">
        <v>3</v>
      </c>
      <c r="AP21" s="142"/>
      <c r="AQ21" s="147"/>
      <c r="AR21" s="129"/>
      <c r="AS21" s="129"/>
      <c r="AT21" s="129"/>
      <c r="AU21" s="142"/>
      <c r="AV21" s="147"/>
      <c r="AW21" s="129"/>
      <c r="AX21" s="129"/>
      <c r="AY21" s="129"/>
      <c r="AZ21" s="186"/>
      <c r="BA21" s="147">
        <v>6</v>
      </c>
      <c r="BB21" s="129">
        <v>1</v>
      </c>
      <c r="BC21" s="129">
        <v>33</v>
      </c>
      <c r="BD21" s="129">
        <v>2</v>
      </c>
      <c r="BE21" s="186"/>
      <c r="BF21" s="147">
        <v>7</v>
      </c>
      <c r="BG21" s="129">
        <v>0</v>
      </c>
      <c r="BH21" s="129">
        <v>63</v>
      </c>
      <c r="BI21" s="129">
        <v>0</v>
      </c>
      <c r="BJ21" s="186"/>
      <c r="BK21" s="147"/>
      <c r="BL21" s="129"/>
      <c r="BM21" s="129"/>
      <c r="BN21" s="129"/>
      <c r="BO21" s="186"/>
      <c r="BP21" s="147"/>
      <c r="BQ21" s="129"/>
      <c r="BR21" s="129"/>
      <c r="BS21" s="129"/>
      <c r="BT21" s="186"/>
      <c r="BU21" s="147"/>
      <c r="BV21" s="129"/>
      <c r="BW21" s="129"/>
      <c r="BX21" s="129"/>
      <c r="BY21" s="194"/>
      <c r="BZ21" s="147"/>
      <c r="CA21" s="129"/>
      <c r="CB21" s="129"/>
      <c r="CC21" s="129"/>
      <c r="CD21" s="189"/>
      <c r="CE21" s="147"/>
      <c r="CF21" s="129"/>
      <c r="CG21" s="129"/>
      <c r="CH21" s="129"/>
      <c r="CI21" s="189"/>
      <c r="CJ21" s="147"/>
      <c r="CK21" s="129"/>
      <c r="CL21" s="129"/>
      <c r="CM21" s="129"/>
      <c r="CN21" s="144"/>
      <c r="CO21" s="147"/>
      <c r="CP21" s="129"/>
      <c r="CQ21" s="129"/>
      <c r="CR21" s="129"/>
      <c r="CS21" s="144"/>
      <c r="CT21" s="147"/>
      <c r="CU21" s="129"/>
      <c r="CV21" s="129"/>
      <c r="CW21" s="129"/>
      <c r="CX21" s="144"/>
      <c r="CY21" s="147"/>
      <c r="CZ21" s="129"/>
      <c r="DA21" s="129"/>
      <c r="DB21" s="129"/>
      <c r="DC21" s="144"/>
      <c r="DD21" s="189"/>
      <c r="DE21" s="189"/>
      <c r="DF21" s="189"/>
      <c r="DG21" s="189"/>
      <c r="DH21" s="144"/>
      <c r="DI21" s="189"/>
      <c r="DJ21" s="189"/>
      <c r="DK21" s="189"/>
      <c r="DL21" s="189"/>
      <c r="DM21" s="26"/>
      <c r="DN21" s="30"/>
      <c r="DO21" s="30"/>
      <c r="DP21" s="30"/>
      <c r="DQ21" s="30"/>
      <c r="DR21" s="26"/>
      <c r="DS21" s="30"/>
      <c r="DT21" s="30"/>
      <c r="DU21" s="30"/>
      <c r="DV21" s="30"/>
      <c r="DW21" s="26"/>
      <c r="DX21" s="30"/>
      <c r="DY21" s="30"/>
      <c r="DZ21" s="30"/>
      <c r="EA21" s="30"/>
      <c r="EB21" s="26"/>
      <c r="EC21" s="30"/>
      <c r="ED21" s="30"/>
      <c r="EE21" s="30"/>
      <c r="EF21" s="30"/>
      <c r="EG21" s="26"/>
      <c r="EH21" s="30"/>
      <c r="EI21" s="30"/>
      <c r="EJ21" s="30"/>
      <c r="EK21" s="30"/>
    </row>
    <row r="22" spans="2:141" ht="13.5">
      <c r="B22" s="75" t="s">
        <v>270</v>
      </c>
      <c r="C22" s="164" t="s">
        <v>88</v>
      </c>
      <c r="D22" s="147">
        <f>Batting!D29</f>
        <v>2</v>
      </c>
      <c r="E22" s="145">
        <f t="shared" si="4"/>
        <v>10</v>
      </c>
      <c r="F22" s="146">
        <f t="shared" si="5"/>
        <v>0</v>
      </c>
      <c r="G22" s="146">
        <f t="shared" si="6"/>
        <v>62</v>
      </c>
      <c r="H22" s="146">
        <f t="shared" si="7"/>
        <v>2</v>
      </c>
      <c r="I22" s="145">
        <f t="shared" si="8"/>
        <v>5</v>
      </c>
      <c r="J22" s="145">
        <f t="shared" si="9"/>
        <v>6.2</v>
      </c>
      <c r="K22" s="145">
        <f t="shared" si="10"/>
        <v>31</v>
      </c>
      <c r="L22" s="143"/>
      <c r="M22" s="211">
        <v>4</v>
      </c>
      <c r="N22" s="129">
        <v>0</v>
      </c>
      <c r="O22" s="129">
        <v>30</v>
      </c>
      <c r="P22" s="129">
        <v>1</v>
      </c>
      <c r="Q22" s="90"/>
      <c r="R22" s="147"/>
      <c r="S22" s="129"/>
      <c r="T22" s="129"/>
      <c r="U22" s="129"/>
      <c r="V22" s="151"/>
      <c r="W22" s="147"/>
      <c r="X22" s="129"/>
      <c r="Y22" s="129"/>
      <c r="Z22" s="129"/>
      <c r="AA22" s="152"/>
      <c r="AB22" s="147"/>
      <c r="AC22" s="129"/>
      <c r="AD22" s="129"/>
      <c r="AE22" s="129"/>
      <c r="AF22" s="142"/>
      <c r="AG22" s="147"/>
      <c r="AH22" s="129"/>
      <c r="AI22" s="129"/>
      <c r="AJ22" s="129"/>
      <c r="AK22" s="142"/>
      <c r="AL22" s="188"/>
      <c r="AM22" s="129"/>
      <c r="AN22" s="129"/>
      <c r="AO22" s="129"/>
      <c r="AP22" s="142"/>
      <c r="AQ22" s="188"/>
      <c r="AR22" s="129"/>
      <c r="AS22" s="129"/>
      <c r="AT22" s="129"/>
      <c r="AU22" s="142"/>
      <c r="AV22" s="188"/>
      <c r="AW22" s="129"/>
      <c r="AX22" s="129"/>
      <c r="AY22" s="129"/>
      <c r="AZ22" s="186"/>
      <c r="BA22" s="211"/>
      <c r="BB22" s="129"/>
      <c r="BC22" s="129"/>
      <c r="BD22" s="129"/>
      <c r="BE22" s="186"/>
      <c r="BF22" s="211"/>
      <c r="BG22" s="129"/>
      <c r="BH22" s="129"/>
      <c r="BI22" s="129"/>
      <c r="BJ22" s="186"/>
      <c r="BK22" s="211"/>
      <c r="BL22" s="129"/>
      <c r="BM22" s="129"/>
      <c r="BN22" s="129"/>
      <c r="BO22" s="186"/>
      <c r="BP22" s="211"/>
      <c r="BQ22" s="129"/>
      <c r="BR22" s="129"/>
      <c r="BS22" s="129"/>
      <c r="BT22" s="186"/>
      <c r="BU22" s="211">
        <v>6</v>
      </c>
      <c r="BV22" s="129">
        <v>0</v>
      </c>
      <c r="BW22" s="129">
        <v>32</v>
      </c>
      <c r="BX22" s="129">
        <v>1</v>
      </c>
      <c r="BY22" s="194"/>
      <c r="BZ22" s="211"/>
      <c r="CA22" s="129"/>
      <c r="CB22" s="129"/>
      <c r="CC22" s="129"/>
      <c r="CD22" s="194"/>
      <c r="CE22" s="211"/>
      <c r="CF22" s="129"/>
      <c r="CG22" s="129"/>
      <c r="CH22" s="129"/>
      <c r="CI22" s="194"/>
      <c r="CJ22" s="211"/>
      <c r="CK22" s="129"/>
      <c r="CL22" s="129"/>
      <c r="CM22" s="129"/>
      <c r="CN22" s="144"/>
      <c r="CO22" s="211"/>
      <c r="CP22" s="129"/>
      <c r="CQ22" s="129"/>
      <c r="CR22" s="129"/>
      <c r="CS22" s="144"/>
      <c r="CT22" s="211"/>
      <c r="CU22" s="129"/>
      <c r="CV22" s="129"/>
      <c r="CW22" s="129"/>
      <c r="CX22" s="144"/>
      <c r="CY22" s="211">
        <v>4</v>
      </c>
      <c r="CZ22" s="129">
        <v>0</v>
      </c>
      <c r="DA22" s="129">
        <v>30</v>
      </c>
      <c r="DB22" s="129">
        <v>1</v>
      </c>
      <c r="DC22" s="144"/>
      <c r="DD22" s="189"/>
      <c r="DE22" s="189"/>
      <c r="DF22" s="189"/>
      <c r="DG22" s="189"/>
      <c r="DH22" s="144"/>
      <c r="DI22" s="189"/>
      <c r="DJ22" s="189"/>
      <c r="DK22" s="189"/>
      <c r="DL22" s="189"/>
      <c r="DM22" s="26"/>
      <c r="DN22" s="30"/>
      <c r="DO22" s="30"/>
      <c r="DP22" s="30"/>
      <c r="DQ22" s="30"/>
      <c r="DR22" s="26"/>
      <c r="DS22" s="30"/>
      <c r="DT22" s="30"/>
      <c r="DU22" s="30"/>
      <c r="DV22" s="30"/>
      <c r="DW22" s="26"/>
      <c r="DX22" s="30"/>
      <c r="DY22" s="30"/>
      <c r="DZ22" s="30"/>
      <c r="EA22" s="30"/>
      <c r="EB22" s="26"/>
      <c r="EC22" s="30"/>
      <c r="ED22" s="30"/>
      <c r="EE22" s="30"/>
      <c r="EF22" s="30"/>
      <c r="EG22" s="26"/>
      <c r="EH22" s="30"/>
      <c r="EI22" s="30"/>
      <c r="EJ22" s="30"/>
      <c r="EK22" s="30"/>
    </row>
    <row r="23" spans="2:141" ht="13.5">
      <c r="B23" s="75" t="s">
        <v>289</v>
      </c>
      <c r="C23" s="163" t="s">
        <v>89</v>
      </c>
      <c r="D23" s="147">
        <f>Batting!D35</f>
        <v>1</v>
      </c>
      <c r="E23" s="145">
        <f t="shared" si="4"/>
        <v>8</v>
      </c>
      <c r="F23" s="146">
        <f t="shared" si="5"/>
        <v>0</v>
      </c>
      <c r="G23" s="146">
        <f t="shared" si="6"/>
        <v>33</v>
      </c>
      <c r="H23" s="146">
        <f t="shared" si="7"/>
        <v>1</v>
      </c>
      <c r="I23" s="145">
        <f t="shared" si="8"/>
        <v>8</v>
      </c>
      <c r="J23" s="145">
        <f t="shared" si="9"/>
        <v>4.125</v>
      </c>
      <c r="K23" s="145">
        <f t="shared" si="10"/>
        <v>33</v>
      </c>
      <c r="L23" s="143"/>
      <c r="M23" s="211">
        <v>8</v>
      </c>
      <c r="N23" s="129">
        <v>0</v>
      </c>
      <c r="O23" s="129">
        <v>33</v>
      </c>
      <c r="P23" s="129">
        <v>1</v>
      </c>
      <c r="Q23" s="90"/>
      <c r="R23" s="147"/>
      <c r="S23" s="129"/>
      <c r="T23" s="129"/>
      <c r="U23" s="129"/>
      <c r="V23" s="151"/>
      <c r="W23" s="147"/>
      <c r="X23" s="129"/>
      <c r="Y23" s="129"/>
      <c r="Z23" s="129"/>
      <c r="AA23" s="152"/>
      <c r="AB23" s="147"/>
      <c r="AC23" s="129"/>
      <c r="AD23" s="129"/>
      <c r="AE23" s="129"/>
      <c r="AF23" s="142"/>
      <c r="AG23" s="147"/>
      <c r="AH23" s="129"/>
      <c r="AI23" s="129"/>
      <c r="AJ23" s="129"/>
      <c r="AK23" s="142"/>
      <c r="AL23" s="188"/>
      <c r="AM23" s="129"/>
      <c r="AN23" s="129"/>
      <c r="AO23" s="129"/>
      <c r="AP23" s="142"/>
      <c r="AQ23" s="188"/>
      <c r="AR23" s="129"/>
      <c r="AS23" s="129"/>
      <c r="AT23" s="129"/>
      <c r="AU23" s="142"/>
      <c r="AV23" s="188"/>
      <c r="AW23" s="129"/>
      <c r="AX23" s="129"/>
      <c r="AY23" s="129"/>
      <c r="AZ23" s="186"/>
      <c r="BA23" s="211"/>
      <c r="BB23" s="129"/>
      <c r="BC23" s="129"/>
      <c r="BD23" s="129"/>
      <c r="BE23" s="186"/>
      <c r="BF23" s="211"/>
      <c r="BG23" s="129"/>
      <c r="BH23" s="129"/>
      <c r="BI23" s="129"/>
      <c r="BJ23" s="186"/>
      <c r="BK23" s="211"/>
      <c r="BL23" s="129"/>
      <c r="BM23" s="129"/>
      <c r="BN23" s="129"/>
      <c r="BO23" s="186"/>
      <c r="BP23" s="211"/>
      <c r="BQ23" s="129"/>
      <c r="BR23" s="129"/>
      <c r="BS23" s="129"/>
      <c r="BT23" s="186"/>
      <c r="BU23" s="211"/>
      <c r="BV23" s="129"/>
      <c r="BW23" s="129"/>
      <c r="BX23" s="129"/>
      <c r="BY23" s="194"/>
      <c r="BZ23" s="211"/>
      <c r="CA23" s="129"/>
      <c r="CB23" s="129"/>
      <c r="CC23" s="129"/>
      <c r="CD23" s="194"/>
      <c r="CE23" s="211"/>
      <c r="CF23" s="129"/>
      <c r="CG23" s="129"/>
      <c r="CH23" s="129"/>
      <c r="CI23" s="194"/>
      <c r="CJ23" s="211"/>
      <c r="CK23" s="129"/>
      <c r="CL23" s="129"/>
      <c r="CM23" s="129"/>
      <c r="CN23" s="144"/>
      <c r="CO23" s="211"/>
      <c r="CP23" s="129"/>
      <c r="CQ23" s="129"/>
      <c r="CR23" s="129"/>
      <c r="CS23" s="144"/>
      <c r="CT23" s="211">
        <v>8</v>
      </c>
      <c r="CU23" s="129">
        <v>0</v>
      </c>
      <c r="CV23" s="129">
        <v>33</v>
      </c>
      <c r="CW23" s="129">
        <v>1</v>
      </c>
      <c r="CX23" s="144"/>
      <c r="CY23" s="211"/>
      <c r="CZ23" s="129"/>
      <c r="DA23" s="129"/>
      <c r="DB23" s="129"/>
      <c r="DC23" s="144"/>
      <c r="DD23" s="189"/>
      <c r="DE23" s="189"/>
      <c r="DF23" s="189"/>
      <c r="DG23" s="189"/>
      <c r="DH23" s="144"/>
      <c r="DI23" s="189"/>
      <c r="DJ23" s="189"/>
      <c r="DK23" s="189"/>
      <c r="DL23" s="189"/>
      <c r="DM23" s="26"/>
      <c r="DN23" s="30"/>
      <c r="DO23" s="30"/>
      <c r="DP23" s="30"/>
      <c r="DQ23" s="30"/>
      <c r="DR23" s="26"/>
      <c r="DS23" s="30"/>
      <c r="DT23" s="30"/>
      <c r="DU23" s="30"/>
      <c r="DV23" s="30"/>
      <c r="DW23" s="26"/>
      <c r="DX23" s="30"/>
      <c r="DY23" s="30"/>
      <c r="DZ23" s="30"/>
      <c r="EA23" s="30"/>
      <c r="EB23" s="26"/>
      <c r="EC23" s="30"/>
      <c r="ED23" s="30"/>
      <c r="EE23" s="30"/>
      <c r="EF23" s="30"/>
      <c r="EG23" s="26"/>
      <c r="EH23" s="30"/>
      <c r="EI23" s="30"/>
      <c r="EJ23" s="30"/>
      <c r="EK23" s="30"/>
    </row>
    <row r="24" spans="2:141" ht="13.5">
      <c r="B24" s="75" t="s">
        <v>257</v>
      </c>
      <c r="C24" s="164" t="s">
        <v>177</v>
      </c>
      <c r="D24" s="147">
        <f>Batting!D31</f>
        <v>1</v>
      </c>
      <c r="E24" s="145">
        <f t="shared" si="4"/>
        <v>5</v>
      </c>
      <c r="F24" s="146">
        <f t="shared" si="5"/>
        <v>0</v>
      </c>
      <c r="G24" s="146">
        <f t="shared" si="6"/>
        <v>34</v>
      </c>
      <c r="H24" s="146">
        <f t="shared" si="7"/>
        <v>1</v>
      </c>
      <c r="I24" s="145">
        <f t="shared" si="8"/>
        <v>5</v>
      </c>
      <c r="J24" s="145">
        <f t="shared" si="9"/>
        <v>6.8</v>
      </c>
      <c r="K24" s="145">
        <f t="shared" si="10"/>
        <v>34</v>
      </c>
      <c r="L24" s="143"/>
      <c r="M24" s="147">
        <v>5</v>
      </c>
      <c r="N24" s="129">
        <v>0</v>
      </c>
      <c r="O24" s="129">
        <v>34</v>
      </c>
      <c r="P24" s="129">
        <v>1</v>
      </c>
      <c r="Q24" s="90"/>
      <c r="R24" s="147"/>
      <c r="S24" s="129"/>
      <c r="T24" s="129"/>
      <c r="U24" s="129"/>
      <c r="V24" s="151"/>
      <c r="W24" s="147"/>
      <c r="X24" s="129"/>
      <c r="Y24" s="129"/>
      <c r="Z24" s="129"/>
      <c r="AA24" s="152"/>
      <c r="AB24" s="147"/>
      <c r="AC24" s="129"/>
      <c r="AD24" s="129"/>
      <c r="AE24" s="129"/>
      <c r="AF24" s="142"/>
      <c r="AG24" s="147"/>
      <c r="AH24" s="129"/>
      <c r="AI24" s="129"/>
      <c r="AJ24" s="129"/>
      <c r="AK24" s="142"/>
      <c r="AL24" s="147"/>
      <c r="AM24" s="129"/>
      <c r="AN24" s="129"/>
      <c r="AO24" s="129"/>
      <c r="AP24" s="142"/>
      <c r="AQ24" s="147"/>
      <c r="AR24" s="129"/>
      <c r="AS24" s="129"/>
      <c r="AT24" s="129"/>
      <c r="AU24" s="142"/>
      <c r="AV24" s="147"/>
      <c r="AW24" s="129"/>
      <c r="AX24" s="129"/>
      <c r="AY24" s="129"/>
      <c r="AZ24" s="186"/>
      <c r="BA24" s="147"/>
      <c r="BB24" s="129"/>
      <c r="BC24" s="129"/>
      <c r="BD24" s="129"/>
      <c r="BE24" s="186"/>
      <c r="BF24" s="147"/>
      <c r="BG24" s="129"/>
      <c r="BH24" s="129"/>
      <c r="BI24" s="129"/>
      <c r="BJ24" s="186"/>
      <c r="BK24" s="147"/>
      <c r="BL24" s="129"/>
      <c r="BM24" s="129"/>
      <c r="BN24" s="129"/>
      <c r="BO24" s="186"/>
      <c r="BP24" s="147">
        <v>5</v>
      </c>
      <c r="BQ24" s="129">
        <v>0</v>
      </c>
      <c r="BR24" s="129">
        <v>34</v>
      </c>
      <c r="BS24" s="129">
        <v>1</v>
      </c>
      <c r="BT24" s="186"/>
      <c r="BU24" s="147"/>
      <c r="BV24" s="129"/>
      <c r="BW24" s="129"/>
      <c r="BX24" s="129"/>
      <c r="BY24" s="194"/>
      <c r="BZ24" s="147"/>
      <c r="CA24" s="129"/>
      <c r="CB24" s="129"/>
      <c r="CC24" s="129"/>
      <c r="CD24" s="194"/>
      <c r="CE24" s="147"/>
      <c r="CF24" s="129"/>
      <c r="CG24" s="129"/>
      <c r="CH24" s="129"/>
      <c r="CI24" s="194"/>
      <c r="CJ24" s="147"/>
      <c r="CK24" s="129"/>
      <c r="CL24" s="129"/>
      <c r="CM24" s="129"/>
      <c r="CN24" s="144"/>
      <c r="CO24" s="147"/>
      <c r="CP24" s="129"/>
      <c r="CQ24" s="129"/>
      <c r="CR24" s="129"/>
      <c r="CS24" s="144"/>
      <c r="CT24" s="147"/>
      <c r="CU24" s="129"/>
      <c r="CV24" s="129"/>
      <c r="CW24" s="129"/>
      <c r="CX24" s="144"/>
      <c r="CY24" s="147"/>
      <c r="CZ24" s="129"/>
      <c r="DA24" s="129"/>
      <c r="DB24" s="129"/>
      <c r="DC24" s="144"/>
      <c r="DD24" s="189"/>
      <c r="DE24" s="189"/>
      <c r="DF24" s="189"/>
      <c r="DG24" s="189"/>
      <c r="DH24" s="144"/>
      <c r="DI24" s="189"/>
      <c r="DJ24" s="189"/>
      <c r="DK24" s="189"/>
      <c r="DL24" s="189"/>
      <c r="DM24" s="31"/>
      <c r="DN24" s="30"/>
      <c r="DO24" s="30"/>
      <c r="DP24" s="30"/>
      <c r="DQ24" s="30"/>
      <c r="DR24" s="31"/>
      <c r="DS24" s="30"/>
      <c r="DT24" s="30"/>
      <c r="DU24" s="30"/>
      <c r="DV24" s="30"/>
      <c r="DW24" s="31"/>
      <c r="DX24" s="30"/>
      <c r="DY24" s="30"/>
      <c r="DZ24" s="30"/>
      <c r="EA24" s="30"/>
      <c r="EB24" s="31"/>
      <c r="EC24" s="30"/>
      <c r="ED24" s="30"/>
      <c r="EE24" s="30"/>
      <c r="EF24" s="30"/>
      <c r="EG24" s="31"/>
      <c r="EH24" s="30"/>
      <c r="EI24" s="30"/>
      <c r="EJ24" s="30"/>
      <c r="EK24" s="30"/>
    </row>
    <row r="25" spans="2:141" ht="13.5">
      <c r="B25" s="75" t="s">
        <v>181</v>
      </c>
      <c r="C25" s="164" t="s">
        <v>88</v>
      </c>
      <c r="D25" s="147">
        <f>Batting!D4</f>
        <v>13</v>
      </c>
      <c r="E25" s="145">
        <f t="shared" si="4"/>
        <v>8</v>
      </c>
      <c r="F25" s="146">
        <f t="shared" si="5"/>
        <v>0</v>
      </c>
      <c r="G25" s="146">
        <f t="shared" si="6"/>
        <v>79</v>
      </c>
      <c r="H25" s="146">
        <f t="shared" si="7"/>
        <v>2</v>
      </c>
      <c r="I25" s="145">
        <f t="shared" si="8"/>
        <v>4</v>
      </c>
      <c r="J25" s="145">
        <f t="shared" si="9"/>
        <v>9.875</v>
      </c>
      <c r="K25" s="145">
        <f t="shared" si="10"/>
        <v>39.5</v>
      </c>
      <c r="L25" s="143"/>
      <c r="M25" s="211">
        <v>3</v>
      </c>
      <c r="N25" s="129">
        <v>0</v>
      </c>
      <c r="O25" s="129">
        <v>39</v>
      </c>
      <c r="P25" s="129">
        <v>1</v>
      </c>
      <c r="Q25" s="90"/>
      <c r="R25" s="147"/>
      <c r="S25" s="129"/>
      <c r="T25" s="129"/>
      <c r="U25" s="129"/>
      <c r="V25" s="151"/>
      <c r="W25" s="147"/>
      <c r="X25" s="129"/>
      <c r="Y25" s="129"/>
      <c r="Z25" s="129"/>
      <c r="AA25" s="152"/>
      <c r="AB25" s="147"/>
      <c r="AC25" s="129"/>
      <c r="AD25" s="129"/>
      <c r="AE25" s="129"/>
      <c r="AF25" s="142"/>
      <c r="AG25" s="147"/>
      <c r="AH25" s="129"/>
      <c r="AI25" s="129"/>
      <c r="AJ25" s="129"/>
      <c r="AK25" s="142"/>
      <c r="AL25" s="188"/>
      <c r="AM25" s="129"/>
      <c r="AN25" s="129"/>
      <c r="AO25" s="129"/>
      <c r="AP25" s="142"/>
      <c r="AQ25" s="188"/>
      <c r="AR25" s="129"/>
      <c r="AS25" s="129"/>
      <c r="AT25" s="129"/>
      <c r="AU25" s="142"/>
      <c r="AV25" s="188"/>
      <c r="AW25" s="129"/>
      <c r="AX25" s="129"/>
      <c r="AY25" s="129"/>
      <c r="AZ25" s="186"/>
      <c r="BA25" s="211"/>
      <c r="BB25" s="129"/>
      <c r="BC25" s="129"/>
      <c r="BD25" s="129"/>
      <c r="BE25" s="186"/>
      <c r="BF25" s="211"/>
      <c r="BG25" s="129"/>
      <c r="BH25" s="129"/>
      <c r="BI25" s="129"/>
      <c r="BJ25" s="186"/>
      <c r="BK25" s="211"/>
      <c r="BL25" s="129"/>
      <c r="BM25" s="129"/>
      <c r="BN25" s="129"/>
      <c r="BO25" s="186"/>
      <c r="BP25" s="211">
        <v>5</v>
      </c>
      <c r="BQ25" s="129">
        <v>0</v>
      </c>
      <c r="BR25" s="129">
        <v>40</v>
      </c>
      <c r="BS25" s="129">
        <v>1</v>
      </c>
      <c r="BT25" s="186"/>
      <c r="BU25" s="211"/>
      <c r="BV25" s="129"/>
      <c r="BW25" s="129"/>
      <c r="BX25" s="129"/>
      <c r="BY25" s="194"/>
      <c r="BZ25" s="211">
        <v>3</v>
      </c>
      <c r="CA25" s="129">
        <v>0</v>
      </c>
      <c r="CB25" s="129">
        <v>39</v>
      </c>
      <c r="CC25" s="129">
        <v>1</v>
      </c>
      <c r="CD25" s="194"/>
      <c r="CE25" s="211"/>
      <c r="CF25" s="129"/>
      <c r="CG25" s="129"/>
      <c r="CH25" s="129"/>
      <c r="CI25" s="194"/>
      <c r="CJ25" s="211"/>
      <c r="CK25" s="129"/>
      <c r="CL25" s="129"/>
      <c r="CM25" s="129"/>
      <c r="CN25" s="144"/>
      <c r="CO25" s="211"/>
      <c r="CP25" s="129"/>
      <c r="CQ25" s="129"/>
      <c r="CR25" s="129"/>
      <c r="CS25" s="144"/>
      <c r="CT25" s="211"/>
      <c r="CU25" s="129"/>
      <c r="CV25" s="129"/>
      <c r="CW25" s="129"/>
      <c r="CX25" s="144"/>
      <c r="CY25" s="211"/>
      <c r="CZ25" s="129"/>
      <c r="DA25" s="129"/>
      <c r="DB25" s="129"/>
      <c r="DC25" s="144"/>
      <c r="DD25" s="189"/>
      <c r="DE25" s="189"/>
      <c r="DF25" s="189"/>
      <c r="DG25" s="189"/>
      <c r="DH25" s="144"/>
      <c r="DI25" s="189"/>
      <c r="DJ25" s="189"/>
      <c r="DK25" s="189"/>
      <c r="DL25" s="189"/>
      <c r="DM25" s="26"/>
      <c r="DN25" s="30"/>
      <c r="DO25" s="30"/>
      <c r="DP25" s="30"/>
      <c r="DQ25" s="30"/>
      <c r="DR25" s="26"/>
      <c r="DS25" s="30"/>
      <c r="DT25" s="30"/>
      <c r="DU25" s="30"/>
      <c r="DV25" s="30"/>
      <c r="DW25" s="26"/>
      <c r="DX25" s="30"/>
      <c r="DY25" s="30"/>
      <c r="DZ25" s="30"/>
      <c r="EA25" s="30"/>
      <c r="EB25" s="26"/>
      <c r="EC25" s="30"/>
      <c r="ED25" s="30"/>
      <c r="EE25" s="30"/>
      <c r="EF25" s="30"/>
      <c r="EG25" s="26"/>
      <c r="EH25" s="30"/>
      <c r="EI25" s="30"/>
      <c r="EJ25" s="30"/>
      <c r="EK25" s="30"/>
    </row>
    <row r="26" spans="2:141" ht="13.5">
      <c r="B26" s="75" t="s">
        <v>278</v>
      </c>
      <c r="C26" s="163" t="s">
        <v>279</v>
      </c>
      <c r="D26" s="147">
        <f>Batting!D18</f>
        <v>1</v>
      </c>
      <c r="E26" s="145">
        <f t="shared" si="4"/>
        <v>7</v>
      </c>
      <c r="F26" s="146">
        <f t="shared" si="5"/>
        <v>0</v>
      </c>
      <c r="G26" s="146">
        <f t="shared" si="6"/>
        <v>55</v>
      </c>
      <c r="H26" s="146">
        <f t="shared" si="7"/>
        <v>1</v>
      </c>
      <c r="I26" s="145">
        <f t="shared" si="8"/>
        <v>7</v>
      </c>
      <c r="J26" s="145">
        <f t="shared" si="9"/>
        <v>7.857142857142857</v>
      </c>
      <c r="K26" s="145">
        <f t="shared" si="10"/>
        <v>55</v>
      </c>
      <c r="L26" s="143"/>
      <c r="M26" s="211">
        <v>7</v>
      </c>
      <c r="N26" s="129">
        <v>0</v>
      </c>
      <c r="O26" s="129">
        <v>55</v>
      </c>
      <c r="P26" s="129">
        <v>1</v>
      </c>
      <c r="Q26" s="90"/>
      <c r="R26" s="147"/>
      <c r="S26" s="129"/>
      <c r="T26" s="129"/>
      <c r="U26" s="129"/>
      <c r="V26" s="151"/>
      <c r="W26" s="147"/>
      <c r="X26" s="129"/>
      <c r="Y26" s="129"/>
      <c r="Z26" s="129"/>
      <c r="AA26" s="152"/>
      <c r="AB26" s="147"/>
      <c r="AC26" s="129"/>
      <c r="AD26" s="129"/>
      <c r="AE26" s="129"/>
      <c r="AF26" s="142"/>
      <c r="AG26" s="147"/>
      <c r="AH26" s="129"/>
      <c r="AI26" s="129"/>
      <c r="AJ26" s="129"/>
      <c r="AK26" s="142"/>
      <c r="AL26" s="188"/>
      <c r="AM26" s="129"/>
      <c r="AN26" s="129"/>
      <c r="AO26" s="129"/>
      <c r="AP26" s="142"/>
      <c r="AQ26" s="188"/>
      <c r="AR26" s="129"/>
      <c r="AS26" s="129"/>
      <c r="AT26" s="129"/>
      <c r="AU26" s="142"/>
      <c r="AV26" s="188"/>
      <c r="AW26" s="129"/>
      <c r="AX26" s="129"/>
      <c r="AY26" s="129"/>
      <c r="AZ26" s="186"/>
      <c r="BA26" s="211"/>
      <c r="BB26" s="129"/>
      <c r="BC26" s="129"/>
      <c r="BD26" s="129"/>
      <c r="BE26" s="186"/>
      <c r="BF26" s="211"/>
      <c r="BG26" s="129"/>
      <c r="BH26" s="129"/>
      <c r="BI26" s="129"/>
      <c r="BJ26" s="186"/>
      <c r="BK26" s="211"/>
      <c r="BL26" s="129"/>
      <c r="BM26" s="129"/>
      <c r="BN26" s="129"/>
      <c r="BO26" s="186"/>
      <c r="BP26" s="211"/>
      <c r="BQ26" s="129"/>
      <c r="BR26" s="129"/>
      <c r="BS26" s="129"/>
      <c r="BT26" s="186"/>
      <c r="BU26" s="211"/>
      <c r="BV26" s="129"/>
      <c r="BW26" s="129"/>
      <c r="BX26" s="129"/>
      <c r="BY26" s="194"/>
      <c r="BZ26" s="211"/>
      <c r="CA26" s="129"/>
      <c r="CB26" s="129"/>
      <c r="CC26" s="129"/>
      <c r="CD26" s="194"/>
      <c r="CE26" s="211">
        <v>7</v>
      </c>
      <c r="CF26" s="129">
        <v>0</v>
      </c>
      <c r="CG26" s="129">
        <v>55</v>
      </c>
      <c r="CH26" s="129">
        <v>1</v>
      </c>
      <c r="CI26" s="194"/>
      <c r="CJ26" s="211"/>
      <c r="CK26" s="129"/>
      <c r="CL26" s="129"/>
      <c r="CM26" s="129"/>
      <c r="CN26" s="144"/>
      <c r="CO26" s="211"/>
      <c r="CP26" s="129"/>
      <c r="CQ26" s="129"/>
      <c r="CR26" s="129"/>
      <c r="CS26" s="144"/>
      <c r="CT26" s="211"/>
      <c r="CU26" s="129"/>
      <c r="CV26" s="129"/>
      <c r="CW26" s="129"/>
      <c r="CX26" s="144"/>
      <c r="CY26" s="211"/>
      <c r="CZ26" s="129"/>
      <c r="DA26" s="129"/>
      <c r="DB26" s="129"/>
      <c r="DC26" s="144"/>
      <c r="DD26" s="189"/>
      <c r="DE26" s="189"/>
      <c r="DF26" s="189"/>
      <c r="DG26" s="189"/>
      <c r="DH26" s="144"/>
      <c r="DI26" s="189"/>
      <c r="DJ26" s="189"/>
      <c r="DK26" s="189"/>
      <c r="DL26" s="189"/>
      <c r="DM26" s="26"/>
      <c r="DN26" s="30"/>
      <c r="DO26" s="30"/>
      <c r="DP26" s="30"/>
      <c r="DQ26" s="30"/>
      <c r="DR26" s="26"/>
      <c r="DS26" s="30"/>
      <c r="DT26" s="30"/>
      <c r="DU26" s="30"/>
      <c r="DV26" s="30"/>
      <c r="DW26" s="26"/>
      <c r="DX26" s="30"/>
      <c r="DY26" s="30"/>
      <c r="DZ26" s="30"/>
      <c r="EA26" s="30"/>
      <c r="EB26" s="26"/>
      <c r="EC26" s="30"/>
      <c r="ED26" s="30"/>
      <c r="EE26" s="30"/>
      <c r="EF26" s="30"/>
      <c r="EG26" s="26"/>
      <c r="EH26" s="30"/>
      <c r="EI26" s="30"/>
      <c r="EJ26" s="30"/>
      <c r="EK26" s="30"/>
    </row>
    <row r="27" spans="2:141" ht="13.5" customHeight="1">
      <c r="B27" s="75" t="s">
        <v>174</v>
      </c>
      <c r="C27" s="163" t="s">
        <v>91</v>
      </c>
      <c r="D27" s="147">
        <f>Batting!D19</f>
        <v>2</v>
      </c>
      <c r="E27" s="145">
        <f>SUM(R27,W27,AB27,AG27,AL27,AQ27,AV27,BA27,BF27,BK27,BP27,BU27,BZ27,CE27,CJ27,CO27,CT27,CY27,DD27,DI27,DN27,DS27)</f>
        <v>8.333333333333334</v>
      </c>
      <c r="F27" s="146">
        <f>SUM(S27,X27,AC27,AH27,AM27,AR27,AW27,BB27,BG27,BL27,BQ27,BV27,CA27,CF27,CK27,CP27,CU27,CZ27,DE27,DJ27,DO27,DT27)</f>
        <v>0</v>
      </c>
      <c r="G27" s="146">
        <f>SUM(T27,Y27,AD27,AI27,AN27,AS27,AX27,BC27,BH27,BM27,BR27,BW27,CB27,CG27,CL27,CQ27,CV27,DA27,DF27,DK27,DP27,DU27)</f>
        <v>55</v>
      </c>
      <c r="H27" s="146">
        <f>SUM(U27,Z27,AE27,AJ27,AO27,AT27,AY27,BD27,BI27,BN27,BS27,BX27,CC27,CH27,CM27,CR27,CW27,DB27,DG27,DL27,DQ27,DV27)</f>
        <v>1</v>
      </c>
      <c r="I27" s="145">
        <f t="shared" si="8"/>
        <v>8.333333333333334</v>
      </c>
      <c r="J27" s="145">
        <f t="shared" si="9"/>
        <v>6.6</v>
      </c>
      <c r="K27" s="145">
        <f t="shared" si="10"/>
        <v>55</v>
      </c>
      <c r="L27" s="143"/>
      <c r="M27" s="147">
        <v>7</v>
      </c>
      <c r="N27" s="129">
        <v>0</v>
      </c>
      <c r="O27" s="129">
        <v>41</v>
      </c>
      <c r="P27" s="129">
        <v>1</v>
      </c>
      <c r="Q27" s="90"/>
      <c r="R27" s="188">
        <f>1+(1/6)*2</f>
        <v>1.3333333333333333</v>
      </c>
      <c r="S27" s="129">
        <v>0</v>
      </c>
      <c r="T27" s="129">
        <v>14</v>
      </c>
      <c r="U27" s="129">
        <v>0</v>
      </c>
      <c r="V27" s="151"/>
      <c r="W27" s="147"/>
      <c r="X27" s="129"/>
      <c r="Y27" s="129"/>
      <c r="Z27" s="129"/>
      <c r="AA27" s="152"/>
      <c r="AB27" s="147">
        <v>7</v>
      </c>
      <c r="AC27" s="129">
        <v>0</v>
      </c>
      <c r="AD27" s="129">
        <v>41</v>
      </c>
      <c r="AE27" s="129">
        <v>1</v>
      </c>
      <c r="AF27" s="142"/>
      <c r="AG27" s="147"/>
      <c r="AH27" s="129"/>
      <c r="AI27" s="129"/>
      <c r="AJ27" s="129"/>
      <c r="AK27" s="142"/>
      <c r="AL27" s="147"/>
      <c r="AM27" s="129"/>
      <c r="AN27" s="129"/>
      <c r="AO27" s="129"/>
      <c r="AP27" s="142"/>
      <c r="AQ27" s="147"/>
      <c r="AR27" s="129"/>
      <c r="AS27" s="129"/>
      <c r="AT27" s="129"/>
      <c r="AU27" s="142"/>
      <c r="AV27" s="147"/>
      <c r="AW27" s="129"/>
      <c r="AX27" s="129"/>
      <c r="AY27" s="129"/>
      <c r="AZ27" s="186"/>
      <c r="BA27" s="147"/>
      <c r="BB27" s="129"/>
      <c r="BC27" s="129"/>
      <c r="BD27" s="129"/>
      <c r="BE27" s="186"/>
      <c r="BF27" s="147"/>
      <c r="BG27" s="129"/>
      <c r="BH27" s="129"/>
      <c r="BI27" s="129"/>
      <c r="BJ27" s="186"/>
      <c r="BK27" s="147"/>
      <c r="BL27" s="129"/>
      <c r="BM27" s="129"/>
      <c r="BN27" s="129"/>
      <c r="BO27" s="186"/>
      <c r="BP27" s="147"/>
      <c r="BQ27" s="129"/>
      <c r="BR27" s="129"/>
      <c r="BS27" s="129"/>
      <c r="BT27" s="186"/>
      <c r="BU27" s="147"/>
      <c r="BV27" s="129"/>
      <c r="BW27" s="129"/>
      <c r="BX27" s="129"/>
      <c r="BY27" s="194"/>
      <c r="BZ27" s="147"/>
      <c r="CA27" s="129"/>
      <c r="CB27" s="129"/>
      <c r="CC27" s="129"/>
      <c r="CD27" s="194"/>
      <c r="CE27" s="147"/>
      <c r="CF27" s="129"/>
      <c r="CG27" s="129"/>
      <c r="CH27" s="129"/>
      <c r="CI27" s="194"/>
      <c r="CJ27" s="147"/>
      <c r="CK27" s="129"/>
      <c r="CL27" s="129"/>
      <c r="CM27" s="129"/>
      <c r="CN27" s="85"/>
      <c r="CO27" s="147"/>
      <c r="CP27" s="129"/>
      <c r="CQ27" s="129"/>
      <c r="CR27" s="129"/>
      <c r="CS27" s="144"/>
      <c r="CT27" s="147"/>
      <c r="CU27" s="129"/>
      <c r="CV27" s="129"/>
      <c r="CW27" s="129"/>
      <c r="CX27" s="144"/>
      <c r="CY27" s="147"/>
      <c r="CZ27" s="129"/>
      <c r="DA27" s="129"/>
      <c r="DB27" s="129"/>
      <c r="DC27" s="144"/>
      <c r="DD27" s="189"/>
      <c r="DE27" s="189"/>
      <c r="DF27" s="189"/>
      <c r="DG27" s="189"/>
      <c r="DH27" s="144"/>
      <c r="DI27" s="189"/>
      <c r="DJ27" s="189"/>
      <c r="DK27" s="189"/>
      <c r="DL27" s="189"/>
      <c r="DM27" s="31"/>
      <c r="DN27" s="30"/>
      <c r="DO27" s="30"/>
      <c r="DP27" s="30"/>
      <c r="DQ27" s="30"/>
      <c r="DR27" s="31"/>
      <c r="DS27" s="30"/>
      <c r="DT27" s="30"/>
      <c r="DU27" s="30"/>
      <c r="DV27" s="30"/>
      <c r="DW27" s="31"/>
      <c r="DX27" s="30"/>
      <c r="DY27" s="30"/>
      <c r="DZ27" s="30"/>
      <c r="EA27" s="30"/>
      <c r="EB27" s="31"/>
      <c r="EC27" s="30"/>
      <c r="ED27" s="30"/>
      <c r="EE27" s="30"/>
      <c r="EF27" s="30"/>
      <c r="EG27" s="31"/>
      <c r="EH27" s="30"/>
      <c r="EI27" s="30"/>
      <c r="EJ27" s="30"/>
      <c r="EK27" s="30"/>
    </row>
    <row r="28" spans="2:141" ht="13.5">
      <c r="B28" s="75" t="s">
        <v>288</v>
      </c>
      <c r="C28" s="163" t="s">
        <v>89</v>
      </c>
      <c r="D28" s="147">
        <f>Batting!D15</f>
        <v>2</v>
      </c>
      <c r="E28" s="145">
        <f aca="true" t="shared" si="12" ref="E28:H35">SUM(R28,W28,AB28,AG28,AL28,AQ28,AV28,BA28,BF28,BK28,BP28,BU28,BZ28,CE28,CJ28,CO28,CT28,CY28,DD28,DI28,DN28,DS28,DX28,EC28)</f>
        <v>8</v>
      </c>
      <c r="F28" s="146">
        <f t="shared" si="12"/>
        <v>0</v>
      </c>
      <c r="G28" s="146">
        <f t="shared" si="12"/>
        <v>57</v>
      </c>
      <c r="H28" s="146">
        <f t="shared" si="12"/>
        <v>1</v>
      </c>
      <c r="I28" s="145">
        <f t="shared" si="8"/>
        <v>8</v>
      </c>
      <c r="J28" s="145">
        <f t="shared" si="9"/>
        <v>7.125</v>
      </c>
      <c r="K28" s="145">
        <f t="shared" si="10"/>
        <v>57</v>
      </c>
      <c r="L28" s="143"/>
      <c r="M28" s="211">
        <v>8</v>
      </c>
      <c r="N28" s="129">
        <v>0</v>
      </c>
      <c r="O28" s="129">
        <v>57</v>
      </c>
      <c r="P28" s="129">
        <v>1</v>
      </c>
      <c r="Q28" s="90"/>
      <c r="R28" s="147"/>
      <c r="S28" s="129"/>
      <c r="T28" s="129"/>
      <c r="U28" s="129"/>
      <c r="V28" s="151"/>
      <c r="W28" s="147"/>
      <c r="X28" s="129"/>
      <c r="Y28" s="129"/>
      <c r="Z28" s="129"/>
      <c r="AA28" s="152"/>
      <c r="AB28" s="147"/>
      <c r="AC28" s="129"/>
      <c r="AD28" s="129"/>
      <c r="AE28" s="129"/>
      <c r="AF28" s="142"/>
      <c r="AG28" s="147"/>
      <c r="AH28" s="129"/>
      <c r="AI28" s="129"/>
      <c r="AJ28" s="129"/>
      <c r="AK28" s="142"/>
      <c r="AL28" s="188"/>
      <c r="AM28" s="129"/>
      <c r="AN28" s="129"/>
      <c r="AO28" s="129"/>
      <c r="AP28" s="142"/>
      <c r="AQ28" s="188"/>
      <c r="AR28" s="129"/>
      <c r="AS28" s="129"/>
      <c r="AT28" s="129"/>
      <c r="AU28" s="142"/>
      <c r="AV28" s="188"/>
      <c r="AW28" s="129"/>
      <c r="AX28" s="129"/>
      <c r="AY28" s="129"/>
      <c r="AZ28" s="186"/>
      <c r="BA28" s="211"/>
      <c r="BB28" s="129"/>
      <c r="BC28" s="129"/>
      <c r="BD28" s="129"/>
      <c r="BE28" s="186"/>
      <c r="BF28" s="211"/>
      <c r="BG28" s="129"/>
      <c r="BH28" s="129"/>
      <c r="BI28" s="129"/>
      <c r="BJ28" s="186"/>
      <c r="BK28" s="211"/>
      <c r="BL28" s="129"/>
      <c r="BM28" s="129"/>
      <c r="BN28" s="129"/>
      <c r="BO28" s="186"/>
      <c r="BP28" s="211"/>
      <c r="BQ28" s="129"/>
      <c r="BR28" s="129"/>
      <c r="BS28" s="129"/>
      <c r="BT28" s="186"/>
      <c r="BU28" s="211"/>
      <c r="BV28" s="129"/>
      <c r="BW28" s="129"/>
      <c r="BX28" s="129"/>
      <c r="BY28" s="194"/>
      <c r="BZ28" s="211"/>
      <c r="CA28" s="129"/>
      <c r="CB28" s="129"/>
      <c r="CC28" s="129"/>
      <c r="CD28" s="194"/>
      <c r="CE28" s="211"/>
      <c r="CF28" s="129"/>
      <c r="CG28" s="129"/>
      <c r="CH28" s="129"/>
      <c r="CI28" s="194"/>
      <c r="CJ28" s="211"/>
      <c r="CK28" s="129"/>
      <c r="CL28" s="129"/>
      <c r="CM28" s="129"/>
      <c r="CN28" s="144"/>
      <c r="CO28" s="211"/>
      <c r="CP28" s="129"/>
      <c r="CQ28" s="129"/>
      <c r="CR28" s="129"/>
      <c r="CS28" s="144"/>
      <c r="CT28" s="211">
        <v>8</v>
      </c>
      <c r="CU28" s="129">
        <v>0</v>
      </c>
      <c r="CV28" s="129">
        <v>57</v>
      </c>
      <c r="CW28" s="129">
        <v>1</v>
      </c>
      <c r="CX28" s="144"/>
      <c r="CY28" s="211"/>
      <c r="CZ28" s="129"/>
      <c r="DA28" s="129"/>
      <c r="DB28" s="129"/>
      <c r="DC28" s="144"/>
      <c r="DD28" s="189"/>
      <c r="DE28" s="189"/>
      <c r="DF28" s="189"/>
      <c r="DG28" s="189"/>
      <c r="DH28" s="144"/>
      <c r="DI28" s="189"/>
      <c r="DJ28" s="189"/>
      <c r="DK28" s="189"/>
      <c r="DL28" s="189"/>
      <c r="DM28" s="26"/>
      <c r="DN28" s="30"/>
      <c r="DO28" s="30"/>
      <c r="DP28" s="30"/>
      <c r="DQ28" s="30"/>
      <c r="DR28" s="26"/>
      <c r="DS28" s="30"/>
      <c r="DT28" s="30"/>
      <c r="DU28" s="30"/>
      <c r="DV28" s="30"/>
      <c r="DW28" s="26"/>
      <c r="DX28" s="30"/>
      <c r="DY28" s="30"/>
      <c r="DZ28" s="30"/>
      <c r="EA28" s="30"/>
      <c r="EB28" s="26"/>
      <c r="EC28" s="30"/>
      <c r="ED28" s="30"/>
      <c r="EE28" s="30"/>
      <c r="EF28" s="30"/>
      <c r="EG28" s="26"/>
      <c r="EH28" s="30"/>
      <c r="EI28" s="30"/>
      <c r="EJ28" s="30"/>
      <c r="EK28" s="30"/>
    </row>
    <row r="29" spans="2:141" ht="13.5">
      <c r="B29" s="75" t="s">
        <v>273</v>
      </c>
      <c r="C29" s="163" t="s">
        <v>89</v>
      </c>
      <c r="D29" s="147">
        <f>Batting!D46</f>
        <v>1</v>
      </c>
      <c r="E29" s="145">
        <f t="shared" si="12"/>
        <v>6</v>
      </c>
      <c r="F29" s="146">
        <f t="shared" si="12"/>
        <v>0</v>
      </c>
      <c r="G29" s="146">
        <f t="shared" si="12"/>
        <v>59</v>
      </c>
      <c r="H29" s="146">
        <f t="shared" si="12"/>
        <v>1</v>
      </c>
      <c r="I29" s="145">
        <f t="shared" si="8"/>
        <v>6</v>
      </c>
      <c r="J29" s="145">
        <f t="shared" si="9"/>
        <v>9.833333333333334</v>
      </c>
      <c r="K29" s="145">
        <f t="shared" si="10"/>
        <v>59</v>
      </c>
      <c r="L29" s="143"/>
      <c r="M29" s="211">
        <v>6</v>
      </c>
      <c r="N29" s="129">
        <v>0</v>
      </c>
      <c r="O29" s="129">
        <v>59</v>
      </c>
      <c r="P29" s="129">
        <v>1</v>
      </c>
      <c r="Q29" s="90"/>
      <c r="R29" s="147"/>
      <c r="S29" s="129"/>
      <c r="T29" s="129"/>
      <c r="U29" s="129"/>
      <c r="V29" s="151"/>
      <c r="W29" s="147"/>
      <c r="X29" s="129"/>
      <c r="Y29" s="129"/>
      <c r="Z29" s="129"/>
      <c r="AA29" s="152"/>
      <c r="AB29" s="147"/>
      <c r="AC29" s="129"/>
      <c r="AD29" s="129"/>
      <c r="AE29" s="129"/>
      <c r="AF29" s="142"/>
      <c r="AG29" s="147"/>
      <c r="AH29" s="129"/>
      <c r="AI29" s="129"/>
      <c r="AJ29" s="129"/>
      <c r="AK29" s="142"/>
      <c r="AL29" s="188"/>
      <c r="AM29" s="129"/>
      <c r="AN29" s="129"/>
      <c r="AO29" s="129"/>
      <c r="AP29" s="142"/>
      <c r="AQ29" s="188"/>
      <c r="AR29" s="129"/>
      <c r="AS29" s="129"/>
      <c r="AT29" s="129"/>
      <c r="AU29" s="142"/>
      <c r="AV29" s="188"/>
      <c r="AW29" s="129"/>
      <c r="AX29" s="129"/>
      <c r="AY29" s="129"/>
      <c r="AZ29" s="186"/>
      <c r="BA29" s="211"/>
      <c r="BB29" s="129"/>
      <c r="BC29" s="129"/>
      <c r="BD29" s="129"/>
      <c r="BE29" s="186"/>
      <c r="BF29" s="211"/>
      <c r="BG29" s="129"/>
      <c r="BH29" s="129"/>
      <c r="BI29" s="129"/>
      <c r="BJ29" s="186"/>
      <c r="BK29" s="211"/>
      <c r="BL29" s="129"/>
      <c r="BM29" s="129"/>
      <c r="BN29" s="129"/>
      <c r="BO29" s="186"/>
      <c r="BP29" s="211"/>
      <c r="BQ29" s="129"/>
      <c r="BR29" s="129"/>
      <c r="BS29" s="129"/>
      <c r="BT29" s="186"/>
      <c r="BU29" s="211"/>
      <c r="BV29" s="129"/>
      <c r="BW29" s="129"/>
      <c r="BX29" s="129"/>
      <c r="BY29" s="194"/>
      <c r="BZ29" s="211">
        <v>6</v>
      </c>
      <c r="CA29" s="129">
        <v>0</v>
      </c>
      <c r="CB29" s="129">
        <v>59</v>
      </c>
      <c r="CC29" s="129">
        <v>1</v>
      </c>
      <c r="CD29" s="194"/>
      <c r="CE29" s="211"/>
      <c r="CF29" s="129"/>
      <c r="CG29" s="129"/>
      <c r="CH29" s="129"/>
      <c r="CI29" s="194"/>
      <c r="CJ29" s="211"/>
      <c r="CK29" s="129"/>
      <c r="CL29" s="129"/>
      <c r="CM29" s="129"/>
      <c r="CN29" s="144"/>
      <c r="CO29" s="211"/>
      <c r="CP29" s="129"/>
      <c r="CQ29" s="129"/>
      <c r="CR29" s="129"/>
      <c r="CS29" s="144"/>
      <c r="CT29" s="211"/>
      <c r="CU29" s="129"/>
      <c r="CV29" s="129"/>
      <c r="CW29" s="129"/>
      <c r="CX29" s="144"/>
      <c r="CY29" s="211"/>
      <c r="CZ29" s="129"/>
      <c r="DA29" s="129"/>
      <c r="DB29" s="129"/>
      <c r="DC29" s="144"/>
      <c r="DD29" s="189"/>
      <c r="DE29" s="189"/>
      <c r="DF29" s="189"/>
      <c r="DG29" s="189"/>
      <c r="DH29" s="144"/>
      <c r="DI29" s="189"/>
      <c r="DJ29" s="189"/>
      <c r="DK29" s="189"/>
      <c r="DL29" s="189"/>
      <c r="DM29" s="26"/>
      <c r="DN29" s="30"/>
      <c r="DO29" s="30"/>
      <c r="DP29" s="30"/>
      <c r="DQ29" s="30"/>
      <c r="DR29" s="26"/>
      <c r="DS29" s="30"/>
      <c r="DT29" s="30"/>
      <c r="DU29" s="30"/>
      <c r="DV29" s="30"/>
      <c r="DW29" s="26"/>
      <c r="DX29" s="30"/>
      <c r="DY29" s="30"/>
      <c r="DZ29" s="30"/>
      <c r="EA29" s="30"/>
      <c r="EB29" s="26"/>
      <c r="EC29" s="30"/>
      <c r="ED29" s="30"/>
      <c r="EE29" s="30"/>
      <c r="EF29" s="30"/>
      <c r="EG29" s="26"/>
      <c r="EH29" s="30"/>
      <c r="EI29" s="30"/>
      <c r="EJ29" s="30"/>
      <c r="EK29" s="30"/>
    </row>
    <row r="30" spans="2:141" ht="13.5">
      <c r="B30" s="75" t="s">
        <v>271</v>
      </c>
      <c r="C30" s="163" t="s">
        <v>89</v>
      </c>
      <c r="D30" s="147">
        <f>Batting!D28</f>
        <v>2</v>
      </c>
      <c r="E30" s="145">
        <f t="shared" si="12"/>
        <v>13</v>
      </c>
      <c r="F30" s="146">
        <f t="shared" si="12"/>
        <v>0</v>
      </c>
      <c r="G30" s="146">
        <f t="shared" si="12"/>
        <v>99</v>
      </c>
      <c r="H30" s="146">
        <f t="shared" si="12"/>
        <v>0</v>
      </c>
      <c r="I30" s="145" t="str">
        <f t="shared" si="8"/>
        <v>-</v>
      </c>
      <c r="J30" s="145">
        <f t="shared" si="9"/>
        <v>7.615384615384615</v>
      </c>
      <c r="K30" s="145" t="str">
        <f t="shared" si="10"/>
        <v>-</v>
      </c>
      <c r="L30" s="143"/>
      <c r="M30" s="211">
        <v>7</v>
      </c>
      <c r="N30" s="129">
        <v>0</v>
      </c>
      <c r="O30" s="129">
        <v>57</v>
      </c>
      <c r="P30" s="129">
        <v>0</v>
      </c>
      <c r="Q30" s="90"/>
      <c r="R30" s="147"/>
      <c r="S30" s="129"/>
      <c r="T30" s="129"/>
      <c r="U30" s="129"/>
      <c r="V30" s="151"/>
      <c r="W30" s="147"/>
      <c r="X30" s="129"/>
      <c r="Y30" s="129"/>
      <c r="Z30" s="129"/>
      <c r="AA30" s="152"/>
      <c r="AB30" s="147"/>
      <c r="AC30" s="129"/>
      <c r="AD30" s="129"/>
      <c r="AE30" s="129"/>
      <c r="AF30" s="142"/>
      <c r="AG30" s="147"/>
      <c r="AH30" s="129"/>
      <c r="AI30" s="129"/>
      <c r="AJ30" s="129"/>
      <c r="AK30" s="142"/>
      <c r="AL30" s="188"/>
      <c r="AM30" s="129"/>
      <c r="AN30" s="129"/>
      <c r="AO30" s="129"/>
      <c r="AP30" s="142"/>
      <c r="AQ30" s="188"/>
      <c r="AR30" s="129"/>
      <c r="AS30" s="129"/>
      <c r="AT30" s="129"/>
      <c r="AU30" s="142"/>
      <c r="AV30" s="188"/>
      <c r="AW30" s="129"/>
      <c r="AX30" s="129"/>
      <c r="AY30" s="129"/>
      <c r="AZ30" s="186"/>
      <c r="BA30" s="211"/>
      <c r="BB30" s="129"/>
      <c r="BC30" s="129"/>
      <c r="BD30" s="129"/>
      <c r="BE30" s="186"/>
      <c r="BF30" s="211"/>
      <c r="BG30" s="129"/>
      <c r="BH30" s="129"/>
      <c r="BI30" s="129"/>
      <c r="BJ30" s="186"/>
      <c r="BK30" s="211"/>
      <c r="BL30" s="129"/>
      <c r="BM30" s="129"/>
      <c r="BN30" s="129"/>
      <c r="BO30" s="186"/>
      <c r="BP30" s="211"/>
      <c r="BQ30" s="129"/>
      <c r="BR30" s="129"/>
      <c r="BS30" s="129"/>
      <c r="BT30" s="186"/>
      <c r="BU30" s="211">
        <v>7</v>
      </c>
      <c r="BV30" s="129">
        <v>0</v>
      </c>
      <c r="BW30" s="129">
        <v>57</v>
      </c>
      <c r="BX30" s="129">
        <v>0</v>
      </c>
      <c r="BY30" s="194"/>
      <c r="BZ30" s="211"/>
      <c r="CA30" s="129"/>
      <c r="CB30" s="129"/>
      <c r="CC30" s="129"/>
      <c r="CD30" s="194"/>
      <c r="CE30" s="211"/>
      <c r="CF30" s="129"/>
      <c r="CG30" s="129"/>
      <c r="CH30" s="129"/>
      <c r="CI30" s="194"/>
      <c r="CJ30" s="211">
        <v>6</v>
      </c>
      <c r="CK30" s="129">
        <v>0</v>
      </c>
      <c r="CL30" s="129">
        <v>42</v>
      </c>
      <c r="CM30" s="129">
        <v>0</v>
      </c>
      <c r="CN30" s="144"/>
      <c r="CO30" s="211"/>
      <c r="CP30" s="129"/>
      <c r="CQ30" s="129"/>
      <c r="CR30" s="129"/>
      <c r="CS30" s="144"/>
      <c r="CT30" s="211"/>
      <c r="CU30" s="129"/>
      <c r="CV30" s="129"/>
      <c r="CW30" s="129"/>
      <c r="CX30" s="144"/>
      <c r="CY30" s="211"/>
      <c r="CZ30" s="129"/>
      <c r="DA30" s="129"/>
      <c r="DB30" s="129"/>
      <c r="DC30" s="144"/>
      <c r="DD30" s="189"/>
      <c r="DE30" s="189"/>
      <c r="DF30" s="189"/>
      <c r="DG30" s="189"/>
      <c r="DH30" s="144"/>
      <c r="DI30" s="189"/>
      <c r="DJ30" s="189"/>
      <c r="DK30" s="189"/>
      <c r="DL30" s="189"/>
      <c r="DM30" s="26"/>
      <c r="DN30" s="30"/>
      <c r="DO30" s="30"/>
      <c r="DP30" s="30"/>
      <c r="DQ30" s="30"/>
      <c r="DR30" s="26"/>
      <c r="DS30" s="30"/>
      <c r="DT30" s="30"/>
      <c r="DU30" s="30"/>
      <c r="DV30" s="30"/>
      <c r="DW30" s="26"/>
      <c r="DX30" s="30"/>
      <c r="DY30" s="30"/>
      <c r="DZ30" s="30"/>
      <c r="EA30" s="30"/>
      <c r="EB30" s="26"/>
      <c r="EC30" s="30"/>
      <c r="ED30" s="30"/>
      <c r="EE30" s="30"/>
      <c r="EF30" s="30"/>
      <c r="EG30" s="26"/>
      <c r="EH30" s="30"/>
      <c r="EI30" s="30"/>
      <c r="EJ30" s="30"/>
      <c r="EK30" s="30"/>
    </row>
    <row r="31" spans="2:141" ht="13.5">
      <c r="B31" s="75" t="s">
        <v>74</v>
      </c>
      <c r="C31" s="163" t="s">
        <v>89</v>
      </c>
      <c r="D31" s="147">
        <f>Batting!D25</f>
        <v>3</v>
      </c>
      <c r="E31" s="145">
        <f t="shared" si="12"/>
        <v>1</v>
      </c>
      <c r="F31" s="146">
        <f t="shared" si="12"/>
        <v>0</v>
      </c>
      <c r="G31" s="146">
        <f t="shared" si="12"/>
        <v>12</v>
      </c>
      <c r="H31" s="146">
        <f t="shared" si="12"/>
        <v>0</v>
      </c>
      <c r="I31" s="145" t="str">
        <f t="shared" si="8"/>
        <v>-</v>
      </c>
      <c r="J31" s="145">
        <f t="shared" si="9"/>
        <v>12</v>
      </c>
      <c r="K31" s="145" t="str">
        <f t="shared" si="10"/>
        <v>-</v>
      </c>
      <c r="L31" s="143"/>
      <c r="M31" s="211">
        <v>1</v>
      </c>
      <c r="N31" s="129">
        <v>0</v>
      </c>
      <c r="O31" s="129">
        <v>12</v>
      </c>
      <c r="P31" s="129">
        <v>0</v>
      </c>
      <c r="Q31" s="90"/>
      <c r="R31" s="147"/>
      <c r="S31" s="129"/>
      <c r="T31" s="129"/>
      <c r="U31" s="129"/>
      <c r="V31" s="151"/>
      <c r="W31" s="147"/>
      <c r="X31" s="129"/>
      <c r="Y31" s="129"/>
      <c r="Z31" s="129"/>
      <c r="AA31" s="152"/>
      <c r="AB31" s="147"/>
      <c r="AC31" s="129"/>
      <c r="AD31" s="129"/>
      <c r="AE31" s="129"/>
      <c r="AF31" s="142"/>
      <c r="AG31" s="147"/>
      <c r="AH31" s="129"/>
      <c r="AI31" s="129"/>
      <c r="AJ31" s="129"/>
      <c r="AK31" s="142"/>
      <c r="AL31" s="188"/>
      <c r="AM31" s="129"/>
      <c r="AN31" s="129"/>
      <c r="AO31" s="129"/>
      <c r="AP31" s="142"/>
      <c r="AQ31" s="188"/>
      <c r="AR31" s="129"/>
      <c r="AS31" s="129"/>
      <c r="AT31" s="129"/>
      <c r="AU31" s="142"/>
      <c r="AV31" s="188"/>
      <c r="AW31" s="129"/>
      <c r="AX31" s="129"/>
      <c r="AY31" s="129"/>
      <c r="AZ31" s="186"/>
      <c r="BA31" s="211"/>
      <c r="BB31" s="129"/>
      <c r="BC31" s="129"/>
      <c r="BD31" s="129"/>
      <c r="BE31" s="186"/>
      <c r="BF31" s="211"/>
      <c r="BG31" s="129"/>
      <c r="BH31" s="129"/>
      <c r="BI31" s="129"/>
      <c r="BJ31" s="186"/>
      <c r="BK31" s="211"/>
      <c r="BL31" s="129"/>
      <c r="BM31" s="129"/>
      <c r="BN31" s="129"/>
      <c r="BO31" s="186"/>
      <c r="BP31" s="211"/>
      <c r="BQ31" s="129"/>
      <c r="BR31" s="129"/>
      <c r="BS31" s="129"/>
      <c r="BT31" s="186"/>
      <c r="BU31" s="211"/>
      <c r="BV31" s="129"/>
      <c r="BW31" s="129"/>
      <c r="BX31" s="129"/>
      <c r="BY31" s="194"/>
      <c r="BZ31" s="211"/>
      <c r="CA31" s="129"/>
      <c r="CB31" s="129"/>
      <c r="CC31" s="129"/>
      <c r="CD31" s="194"/>
      <c r="CE31" s="211"/>
      <c r="CF31" s="129"/>
      <c r="CG31" s="129"/>
      <c r="CH31" s="129"/>
      <c r="CI31" s="194"/>
      <c r="CJ31" s="211"/>
      <c r="CK31" s="129"/>
      <c r="CL31" s="129"/>
      <c r="CM31" s="129"/>
      <c r="CN31" s="144"/>
      <c r="CO31" s="211"/>
      <c r="CP31" s="129"/>
      <c r="CQ31" s="129"/>
      <c r="CR31" s="129"/>
      <c r="CS31" s="144"/>
      <c r="CT31" s="211">
        <v>1</v>
      </c>
      <c r="CU31" s="129">
        <v>0</v>
      </c>
      <c r="CV31" s="129">
        <v>12</v>
      </c>
      <c r="CW31" s="129">
        <v>0</v>
      </c>
      <c r="CX31" s="144"/>
      <c r="CY31" s="211"/>
      <c r="CZ31" s="129"/>
      <c r="DA31" s="129"/>
      <c r="DB31" s="129"/>
      <c r="DC31" s="144"/>
      <c r="DD31" s="189"/>
      <c r="DE31" s="189"/>
      <c r="DF31" s="189"/>
      <c r="DG31" s="189"/>
      <c r="DH31" s="144"/>
      <c r="DI31" s="189"/>
      <c r="DJ31" s="189"/>
      <c r="DK31" s="189"/>
      <c r="DL31" s="189"/>
      <c r="DM31" s="26"/>
      <c r="DN31" s="30"/>
      <c r="DO31" s="30"/>
      <c r="DP31" s="30"/>
      <c r="DQ31" s="30"/>
      <c r="DR31" s="26"/>
      <c r="DS31" s="30"/>
      <c r="DT31" s="30"/>
      <c r="DU31" s="30"/>
      <c r="DV31" s="30"/>
      <c r="DW31" s="26"/>
      <c r="DX31" s="30"/>
      <c r="DY31" s="30"/>
      <c r="DZ31" s="30"/>
      <c r="EA31" s="30"/>
      <c r="EB31" s="26"/>
      <c r="EC31" s="30"/>
      <c r="ED31" s="30"/>
      <c r="EE31" s="30"/>
      <c r="EF31" s="30"/>
      <c r="EG31" s="26"/>
      <c r="EH31" s="30"/>
      <c r="EI31" s="30"/>
      <c r="EJ31" s="30"/>
      <c r="EK31" s="30"/>
    </row>
    <row r="32" spans="2:141" ht="13.5">
      <c r="B32" s="75" t="s">
        <v>276</v>
      </c>
      <c r="C32" s="164" t="s">
        <v>90</v>
      </c>
      <c r="D32" s="147">
        <f>Batting!D27</f>
        <v>1</v>
      </c>
      <c r="E32" s="145">
        <f t="shared" si="12"/>
        <v>7</v>
      </c>
      <c r="F32" s="146">
        <f t="shared" si="12"/>
        <v>0</v>
      </c>
      <c r="G32" s="146">
        <f t="shared" si="12"/>
        <v>31</v>
      </c>
      <c r="H32" s="146">
        <f t="shared" si="12"/>
        <v>0</v>
      </c>
      <c r="I32" s="145" t="str">
        <f t="shared" si="8"/>
        <v>-</v>
      </c>
      <c r="J32" s="145">
        <f t="shared" si="9"/>
        <v>4.428571428571429</v>
      </c>
      <c r="K32" s="145" t="str">
        <f t="shared" si="10"/>
        <v>-</v>
      </c>
      <c r="L32" s="143"/>
      <c r="M32" s="211">
        <v>7</v>
      </c>
      <c r="N32" s="129">
        <v>0</v>
      </c>
      <c r="O32" s="129">
        <v>31</v>
      </c>
      <c r="P32" s="129">
        <v>0</v>
      </c>
      <c r="Q32" s="90"/>
      <c r="R32" s="147"/>
      <c r="S32" s="129"/>
      <c r="T32" s="129"/>
      <c r="U32" s="129"/>
      <c r="V32" s="151"/>
      <c r="W32" s="147"/>
      <c r="X32" s="129"/>
      <c r="Y32" s="129"/>
      <c r="Z32" s="129"/>
      <c r="AA32" s="152"/>
      <c r="AB32" s="147"/>
      <c r="AC32" s="129"/>
      <c r="AD32" s="129"/>
      <c r="AE32" s="129"/>
      <c r="AF32" s="142"/>
      <c r="AG32" s="147"/>
      <c r="AH32" s="129"/>
      <c r="AI32" s="129"/>
      <c r="AJ32" s="129"/>
      <c r="AK32" s="142"/>
      <c r="AL32" s="188"/>
      <c r="AM32" s="129"/>
      <c r="AN32" s="129"/>
      <c r="AO32" s="129"/>
      <c r="AP32" s="142"/>
      <c r="AQ32" s="188"/>
      <c r="AR32" s="129"/>
      <c r="AS32" s="129"/>
      <c r="AT32" s="129"/>
      <c r="AU32" s="142"/>
      <c r="AV32" s="188"/>
      <c r="AW32" s="129"/>
      <c r="AX32" s="129"/>
      <c r="AY32" s="129"/>
      <c r="AZ32" s="186"/>
      <c r="BA32" s="211"/>
      <c r="BB32" s="129"/>
      <c r="BC32" s="129"/>
      <c r="BD32" s="129"/>
      <c r="BE32" s="186"/>
      <c r="BF32" s="211"/>
      <c r="BG32" s="129"/>
      <c r="BH32" s="129"/>
      <c r="BI32" s="129"/>
      <c r="BJ32" s="186"/>
      <c r="BK32" s="211"/>
      <c r="BL32" s="129"/>
      <c r="BM32" s="129"/>
      <c r="BN32" s="129"/>
      <c r="BO32" s="186"/>
      <c r="BP32" s="211"/>
      <c r="BQ32" s="129"/>
      <c r="BR32" s="129"/>
      <c r="BS32" s="129"/>
      <c r="BT32" s="186"/>
      <c r="BU32" s="211"/>
      <c r="BV32" s="129"/>
      <c r="BW32" s="129"/>
      <c r="BX32" s="129"/>
      <c r="BY32" s="194"/>
      <c r="BZ32" s="211"/>
      <c r="CA32" s="129"/>
      <c r="CB32" s="129"/>
      <c r="CC32" s="129"/>
      <c r="CD32" s="194"/>
      <c r="CE32" s="211">
        <v>7</v>
      </c>
      <c r="CF32" s="129">
        <v>0</v>
      </c>
      <c r="CG32" s="129">
        <v>31</v>
      </c>
      <c r="CH32" s="129">
        <v>0</v>
      </c>
      <c r="CI32" s="194"/>
      <c r="CJ32" s="211"/>
      <c r="CK32" s="129"/>
      <c r="CL32" s="129"/>
      <c r="CM32" s="129"/>
      <c r="CN32" s="144"/>
      <c r="CO32" s="211"/>
      <c r="CP32" s="129"/>
      <c r="CQ32" s="129"/>
      <c r="CR32" s="129"/>
      <c r="CS32" s="144"/>
      <c r="CT32" s="211"/>
      <c r="CU32" s="129"/>
      <c r="CV32" s="129"/>
      <c r="CW32" s="129"/>
      <c r="CX32" s="144"/>
      <c r="CY32" s="211"/>
      <c r="CZ32" s="129"/>
      <c r="DA32" s="129"/>
      <c r="DB32" s="129"/>
      <c r="DC32" s="144"/>
      <c r="DD32" s="189"/>
      <c r="DE32" s="189"/>
      <c r="DF32" s="189"/>
      <c r="DG32" s="189"/>
      <c r="DH32" s="144"/>
      <c r="DI32" s="189"/>
      <c r="DJ32" s="189"/>
      <c r="DK32" s="189"/>
      <c r="DL32" s="189"/>
      <c r="DM32" s="26"/>
      <c r="DN32" s="30"/>
      <c r="DO32" s="30"/>
      <c r="DP32" s="30"/>
      <c r="DQ32" s="30"/>
      <c r="DR32" s="26"/>
      <c r="DS32" s="30"/>
      <c r="DT32" s="30"/>
      <c r="DU32" s="30"/>
      <c r="DV32" s="30"/>
      <c r="DW32" s="26"/>
      <c r="DX32" s="30"/>
      <c r="DY32" s="30"/>
      <c r="DZ32" s="30"/>
      <c r="EA32" s="30"/>
      <c r="EB32" s="26"/>
      <c r="EC32" s="30"/>
      <c r="ED32" s="30"/>
      <c r="EE32" s="30"/>
      <c r="EF32" s="30"/>
      <c r="EG32" s="26"/>
      <c r="EH32" s="30"/>
      <c r="EI32" s="30"/>
      <c r="EJ32" s="30"/>
      <c r="EK32" s="30"/>
    </row>
    <row r="33" spans="2:141" ht="13.5">
      <c r="B33" s="75" t="s">
        <v>274</v>
      </c>
      <c r="C33" s="163" t="s">
        <v>89</v>
      </c>
      <c r="D33" s="147">
        <f>Batting!D47</f>
        <v>1</v>
      </c>
      <c r="E33" s="145">
        <f t="shared" si="12"/>
        <v>3</v>
      </c>
      <c r="F33" s="146">
        <f t="shared" si="12"/>
        <v>0</v>
      </c>
      <c r="G33" s="146">
        <f t="shared" si="12"/>
        <v>14</v>
      </c>
      <c r="H33" s="146">
        <f t="shared" si="12"/>
        <v>0</v>
      </c>
      <c r="I33" s="145" t="str">
        <f t="shared" si="8"/>
        <v>-</v>
      </c>
      <c r="J33" s="145">
        <f t="shared" si="9"/>
        <v>4.666666666666667</v>
      </c>
      <c r="K33" s="145" t="str">
        <f t="shared" si="10"/>
        <v>-</v>
      </c>
      <c r="L33" s="143"/>
      <c r="M33" s="211">
        <v>3</v>
      </c>
      <c r="N33" s="129">
        <v>0</v>
      </c>
      <c r="O33" s="129">
        <v>14</v>
      </c>
      <c r="P33" s="129">
        <v>0</v>
      </c>
      <c r="Q33" s="90"/>
      <c r="R33" s="147"/>
      <c r="S33" s="129"/>
      <c r="T33" s="129"/>
      <c r="U33" s="129"/>
      <c r="V33" s="151"/>
      <c r="W33" s="147"/>
      <c r="X33" s="129"/>
      <c r="Y33" s="129"/>
      <c r="Z33" s="129"/>
      <c r="AA33" s="152"/>
      <c r="AB33" s="147"/>
      <c r="AC33" s="129"/>
      <c r="AD33" s="129"/>
      <c r="AE33" s="129"/>
      <c r="AF33" s="142"/>
      <c r="AG33" s="147"/>
      <c r="AH33" s="129"/>
      <c r="AI33" s="129"/>
      <c r="AJ33" s="129"/>
      <c r="AK33" s="142"/>
      <c r="AL33" s="188"/>
      <c r="AM33" s="129"/>
      <c r="AN33" s="129"/>
      <c r="AO33" s="129"/>
      <c r="AP33" s="142"/>
      <c r="AQ33" s="188"/>
      <c r="AR33" s="129"/>
      <c r="AS33" s="129"/>
      <c r="AT33" s="129"/>
      <c r="AU33" s="142"/>
      <c r="AV33" s="188"/>
      <c r="AW33" s="129"/>
      <c r="AX33" s="129"/>
      <c r="AY33" s="129"/>
      <c r="AZ33" s="186"/>
      <c r="BA33" s="211"/>
      <c r="BB33" s="129"/>
      <c r="BC33" s="129"/>
      <c r="BD33" s="129"/>
      <c r="BE33" s="186"/>
      <c r="BF33" s="211"/>
      <c r="BG33" s="129"/>
      <c r="BH33" s="129"/>
      <c r="BI33" s="129"/>
      <c r="BJ33" s="186"/>
      <c r="BK33" s="211"/>
      <c r="BL33" s="129"/>
      <c r="BM33" s="129"/>
      <c r="BN33" s="129"/>
      <c r="BO33" s="186"/>
      <c r="BP33" s="211"/>
      <c r="BQ33" s="129"/>
      <c r="BR33" s="129"/>
      <c r="BS33" s="129"/>
      <c r="BT33" s="186"/>
      <c r="BU33" s="211"/>
      <c r="BV33" s="129"/>
      <c r="BW33" s="129"/>
      <c r="BX33" s="129"/>
      <c r="BY33" s="194"/>
      <c r="BZ33" s="211">
        <v>3</v>
      </c>
      <c r="CA33" s="129">
        <v>0</v>
      </c>
      <c r="CB33" s="129">
        <v>14</v>
      </c>
      <c r="CC33" s="129">
        <v>0</v>
      </c>
      <c r="CD33" s="194"/>
      <c r="CE33" s="211"/>
      <c r="CF33" s="129"/>
      <c r="CG33" s="129"/>
      <c r="CH33" s="129"/>
      <c r="CI33" s="194"/>
      <c r="CJ33" s="211"/>
      <c r="CK33" s="129"/>
      <c r="CL33" s="129"/>
      <c r="CM33" s="129"/>
      <c r="CN33" s="144"/>
      <c r="CO33" s="211"/>
      <c r="CP33" s="129"/>
      <c r="CQ33" s="129"/>
      <c r="CR33" s="129"/>
      <c r="CS33" s="144"/>
      <c r="CT33" s="211"/>
      <c r="CU33" s="129"/>
      <c r="CV33" s="129"/>
      <c r="CW33" s="129"/>
      <c r="CX33" s="144"/>
      <c r="CY33" s="211"/>
      <c r="CZ33" s="129"/>
      <c r="DA33" s="129"/>
      <c r="DB33" s="129"/>
      <c r="DC33" s="144"/>
      <c r="DD33" s="189"/>
      <c r="DE33" s="189"/>
      <c r="DF33" s="189"/>
      <c r="DG33" s="189"/>
      <c r="DH33" s="144"/>
      <c r="DI33" s="189"/>
      <c r="DJ33" s="189"/>
      <c r="DK33" s="189"/>
      <c r="DL33" s="189"/>
      <c r="DM33" s="26"/>
      <c r="DN33" s="30"/>
      <c r="DO33" s="30"/>
      <c r="DP33" s="30"/>
      <c r="DQ33" s="30"/>
      <c r="DR33" s="26"/>
      <c r="DS33" s="30"/>
      <c r="DT33" s="30"/>
      <c r="DU33" s="30"/>
      <c r="DV33" s="30"/>
      <c r="DW33" s="26"/>
      <c r="DX33" s="30"/>
      <c r="DY33" s="30"/>
      <c r="DZ33" s="30"/>
      <c r="EA33" s="30"/>
      <c r="EB33" s="26"/>
      <c r="EC33" s="30"/>
      <c r="ED33" s="30"/>
      <c r="EE33" s="30"/>
      <c r="EF33" s="30"/>
      <c r="EG33" s="26"/>
      <c r="EH33" s="30"/>
      <c r="EI33" s="30"/>
      <c r="EJ33" s="30"/>
      <c r="EK33" s="30"/>
    </row>
    <row r="34" spans="2:141" ht="13.5" customHeight="1">
      <c r="B34" s="75" t="s">
        <v>247</v>
      </c>
      <c r="C34" s="163" t="s">
        <v>91</v>
      </c>
      <c r="D34" s="147">
        <f>Batting!D45</f>
        <v>1</v>
      </c>
      <c r="E34" s="145">
        <f t="shared" si="12"/>
        <v>3</v>
      </c>
      <c r="F34" s="146">
        <f t="shared" si="12"/>
        <v>0</v>
      </c>
      <c r="G34" s="146">
        <f t="shared" si="12"/>
        <v>18</v>
      </c>
      <c r="H34" s="146">
        <f t="shared" si="12"/>
        <v>0</v>
      </c>
      <c r="I34" s="145" t="str">
        <f t="shared" si="8"/>
        <v>-</v>
      </c>
      <c r="J34" s="145">
        <f t="shared" si="9"/>
        <v>6</v>
      </c>
      <c r="K34" s="145" t="str">
        <f t="shared" si="10"/>
        <v>-</v>
      </c>
      <c r="L34" s="143"/>
      <c r="M34" s="147">
        <v>3</v>
      </c>
      <c r="N34" s="129">
        <v>0</v>
      </c>
      <c r="O34" s="129">
        <v>18</v>
      </c>
      <c r="P34" s="129">
        <v>0</v>
      </c>
      <c r="Q34" s="90"/>
      <c r="R34" s="147"/>
      <c r="S34" s="129"/>
      <c r="T34" s="129"/>
      <c r="U34" s="129"/>
      <c r="V34" s="151"/>
      <c r="W34" s="147"/>
      <c r="X34" s="129"/>
      <c r="Y34" s="129"/>
      <c r="Z34" s="129"/>
      <c r="AA34" s="151"/>
      <c r="AB34" s="188"/>
      <c r="AC34" s="129"/>
      <c r="AD34" s="129"/>
      <c r="AE34" s="129"/>
      <c r="AF34" s="142"/>
      <c r="AG34" s="147"/>
      <c r="AH34" s="129"/>
      <c r="AI34" s="129"/>
      <c r="AJ34" s="129"/>
      <c r="AK34" s="142"/>
      <c r="AL34" s="147"/>
      <c r="AM34" s="129"/>
      <c r="AN34" s="129"/>
      <c r="AO34" s="129"/>
      <c r="AP34" s="142"/>
      <c r="AQ34" s="147"/>
      <c r="AR34" s="129"/>
      <c r="AS34" s="129"/>
      <c r="AT34" s="129"/>
      <c r="AU34" s="142"/>
      <c r="AV34" s="147"/>
      <c r="AW34" s="129"/>
      <c r="AX34" s="129"/>
      <c r="AY34" s="129"/>
      <c r="AZ34" s="186"/>
      <c r="BA34" s="147"/>
      <c r="BB34" s="129"/>
      <c r="BC34" s="129"/>
      <c r="BD34" s="129"/>
      <c r="BE34" s="186"/>
      <c r="BF34" s="147"/>
      <c r="BG34" s="129"/>
      <c r="BH34" s="129"/>
      <c r="BI34" s="129"/>
      <c r="BJ34" s="186"/>
      <c r="BK34" s="147">
        <v>3</v>
      </c>
      <c r="BL34" s="129">
        <v>0</v>
      </c>
      <c r="BM34" s="129">
        <v>18</v>
      </c>
      <c r="BN34" s="129">
        <v>0</v>
      </c>
      <c r="BO34" s="186"/>
      <c r="BP34" s="147"/>
      <c r="BQ34" s="129"/>
      <c r="BR34" s="129"/>
      <c r="BS34" s="129"/>
      <c r="BT34" s="186"/>
      <c r="BU34" s="147"/>
      <c r="BV34" s="129"/>
      <c r="BW34" s="129"/>
      <c r="BX34" s="129"/>
      <c r="BY34" s="194"/>
      <c r="BZ34" s="147"/>
      <c r="CA34" s="129"/>
      <c r="CB34" s="129"/>
      <c r="CC34" s="129"/>
      <c r="CD34" s="194"/>
      <c r="CE34" s="147"/>
      <c r="CF34" s="129"/>
      <c r="CG34" s="129"/>
      <c r="CH34" s="129"/>
      <c r="CI34" s="194"/>
      <c r="CJ34" s="147"/>
      <c r="CK34" s="129"/>
      <c r="CL34" s="129"/>
      <c r="CM34" s="129"/>
      <c r="CN34" s="85"/>
      <c r="CO34" s="147"/>
      <c r="CP34" s="129"/>
      <c r="CQ34" s="129"/>
      <c r="CR34" s="129"/>
      <c r="CS34" s="85"/>
      <c r="CT34" s="147"/>
      <c r="CU34" s="129"/>
      <c r="CV34" s="129"/>
      <c r="CW34" s="129"/>
      <c r="CX34" s="85"/>
      <c r="CY34" s="147"/>
      <c r="CZ34" s="129"/>
      <c r="DA34" s="129"/>
      <c r="DB34" s="129"/>
      <c r="DC34" s="85"/>
      <c r="DD34" s="189"/>
      <c r="DE34" s="189"/>
      <c r="DF34" s="189"/>
      <c r="DG34" s="189"/>
      <c r="DH34" s="85"/>
      <c r="DI34" s="189"/>
      <c r="DJ34" s="189"/>
      <c r="DK34" s="189"/>
      <c r="DL34" s="189"/>
      <c r="DM34" s="26"/>
      <c r="DN34" s="30"/>
      <c r="DO34" s="30"/>
      <c r="DP34" s="30"/>
      <c r="DQ34" s="30"/>
      <c r="DR34" s="26"/>
      <c r="DS34" s="30"/>
      <c r="DT34" s="30"/>
      <c r="DU34" s="30"/>
      <c r="DV34" s="30"/>
      <c r="DW34" s="26"/>
      <c r="DX34" s="30"/>
      <c r="DY34" s="30"/>
      <c r="DZ34" s="30"/>
      <c r="EA34" s="30"/>
      <c r="EB34" s="26"/>
      <c r="EC34" s="30"/>
      <c r="ED34" s="30"/>
      <c r="EE34" s="30"/>
      <c r="EF34" s="30"/>
      <c r="EG34" s="26"/>
      <c r="EH34" s="30"/>
      <c r="EI34" s="30"/>
      <c r="EJ34" s="30"/>
      <c r="EK34" s="30"/>
    </row>
    <row r="35" spans="2:141" ht="13.5">
      <c r="B35" s="75" t="s">
        <v>50</v>
      </c>
      <c r="C35" s="164" t="s">
        <v>90</v>
      </c>
      <c r="D35" s="203">
        <f>Batting!D36</f>
        <v>2</v>
      </c>
      <c r="E35" s="145">
        <f t="shared" si="12"/>
        <v>13</v>
      </c>
      <c r="F35" s="146">
        <f t="shared" si="12"/>
        <v>0</v>
      </c>
      <c r="G35" s="146">
        <f t="shared" si="12"/>
        <v>131</v>
      </c>
      <c r="H35" s="146">
        <f t="shared" si="12"/>
        <v>0</v>
      </c>
      <c r="I35" s="145" t="str">
        <f t="shared" si="8"/>
        <v>-</v>
      </c>
      <c r="J35" s="145">
        <f t="shared" si="9"/>
        <v>10.076923076923077</v>
      </c>
      <c r="K35" s="145" t="str">
        <f t="shared" si="10"/>
        <v>-</v>
      </c>
      <c r="L35" s="143"/>
      <c r="M35" s="147">
        <v>6</v>
      </c>
      <c r="N35" s="129">
        <v>0</v>
      </c>
      <c r="O35" s="129">
        <v>33</v>
      </c>
      <c r="P35" s="129">
        <v>0</v>
      </c>
      <c r="Q35" s="90"/>
      <c r="R35" s="147">
        <v>6</v>
      </c>
      <c r="S35" s="129">
        <v>0</v>
      </c>
      <c r="T35" s="129">
        <v>33</v>
      </c>
      <c r="U35" s="129">
        <v>0</v>
      </c>
      <c r="V35" s="151"/>
      <c r="W35" s="147"/>
      <c r="X35" s="129"/>
      <c r="Y35" s="129"/>
      <c r="Z35" s="129"/>
      <c r="AA35" s="152"/>
      <c r="AB35" s="147"/>
      <c r="AC35" s="129"/>
      <c r="AD35" s="129"/>
      <c r="AE35" s="129"/>
      <c r="AF35" s="142"/>
      <c r="AG35" s="147"/>
      <c r="AH35" s="129"/>
      <c r="AI35" s="129"/>
      <c r="AJ35" s="129"/>
      <c r="AK35" s="142"/>
      <c r="AL35" s="147"/>
      <c r="AM35" s="129"/>
      <c r="AN35" s="129"/>
      <c r="AO35" s="129"/>
      <c r="AP35" s="142"/>
      <c r="AQ35" s="147">
        <v>7</v>
      </c>
      <c r="AR35" s="129">
        <v>0</v>
      </c>
      <c r="AS35" s="129">
        <v>98</v>
      </c>
      <c r="AT35" s="129">
        <v>0</v>
      </c>
      <c r="AU35" s="142"/>
      <c r="AV35" s="147"/>
      <c r="AW35" s="129"/>
      <c r="AX35" s="129"/>
      <c r="AY35" s="129"/>
      <c r="AZ35" s="186"/>
      <c r="BA35" s="203"/>
      <c r="BB35" s="204"/>
      <c r="BC35" s="204"/>
      <c r="BD35" s="204"/>
      <c r="BE35" s="186"/>
      <c r="BF35" s="203"/>
      <c r="BG35" s="204"/>
      <c r="BH35" s="204"/>
      <c r="BI35" s="204"/>
      <c r="BJ35" s="186"/>
      <c r="BK35" s="203"/>
      <c r="BL35" s="204"/>
      <c r="BM35" s="204"/>
      <c r="BN35" s="204"/>
      <c r="BO35" s="186"/>
      <c r="BP35" s="203"/>
      <c r="BQ35" s="204"/>
      <c r="BR35" s="204"/>
      <c r="BS35" s="204"/>
      <c r="BT35" s="186"/>
      <c r="BU35" s="203"/>
      <c r="BV35" s="204"/>
      <c r="BW35" s="204"/>
      <c r="BX35" s="204"/>
      <c r="BY35" s="194"/>
      <c r="BZ35" s="203"/>
      <c r="CA35" s="204"/>
      <c r="CB35" s="204"/>
      <c r="CC35" s="204"/>
      <c r="CD35" s="194"/>
      <c r="CE35" s="203"/>
      <c r="CF35" s="204"/>
      <c r="CG35" s="204"/>
      <c r="CH35" s="204"/>
      <c r="CI35" s="194"/>
      <c r="CJ35" s="203"/>
      <c r="CK35" s="204"/>
      <c r="CL35" s="204"/>
      <c r="CM35" s="204"/>
      <c r="CN35" s="85"/>
      <c r="CO35" s="203"/>
      <c r="CP35" s="204"/>
      <c r="CQ35" s="204"/>
      <c r="CR35" s="204"/>
      <c r="CS35" s="144"/>
      <c r="CT35" s="203"/>
      <c r="CU35" s="204"/>
      <c r="CV35" s="204"/>
      <c r="CW35" s="204"/>
      <c r="CX35" s="144"/>
      <c r="CY35" s="203"/>
      <c r="CZ35" s="204"/>
      <c r="DA35" s="204"/>
      <c r="DB35" s="204"/>
      <c r="DC35" s="144"/>
      <c r="DD35" s="189"/>
      <c r="DE35" s="189"/>
      <c r="DF35" s="189"/>
      <c r="DG35" s="189"/>
      <c r="DH35" s="144"/>
      <c r="DI35" s="189"/>
      <c r="DJ35" s="189"/>
      <c r="DK35" s="189"/>
      <c r="DL35" s="189"/>
      <c r="DM35" s="26"/>
      <c r="DN35" s="30"/>
      <c r="DO35" s="30"/>
      <c r="DP35" s="30"/>
      <c r="DQ35" s="30"/>
      <c r="DR35" s="26"/>
      <c r="DS35" s="30"/>
      <c r="DT35" s="30"/>
      <c r="DU35" s="30"/>
      <c r="DV35" s="30"/>
      <c r="DW35" s="26"/>
      <c r="DX35" s="30"/>
      <c r="DY35" s="30"/>
      <c r="DZ35" s="30"/>
      <c r="EA35" s="30"/>
      <c r="EB35" s="26"/>
      <c r="EC35" s="30"/>
      <c r="ED35" s="30"/>
      <c r="EE35" s="30"/>
      <c r="EF35" s="30"/>
      <c r="EG35" s="26"/>
      <c r="EH35" s="30"/>
      <c r="EI35" s="30"/>
      <c r="EJ35" s="30"/>
      <c r="EK35" s="30"/>
    </row>
    <row r="36" spans="2:116" ht="13.5">
      <c r="B36" s="199"/>
      <c r="C36" s="199"/>
      <c r="D36" s="199"/>
      <c r="E36" s="200"/>
      <c r="F36" s="200"/>
      <c r="G36" s="200"/>
      <c r="H36" s="200"/>
      <c r="I36" s="200"/>
      <c r="J36" s="200"/>
      <c r="K36" s="200"/>
      <c r="L36" s="135"/>
      <c r="M36" s="200"/>
      <c r="N36" s="200"/>
      <c r="O36" s="200"/>
      <c r="P36" s="200"/>
      <c r="Q36" s="90"/>
      <c r="R36" s="200"/>
      <c r="S36" s="200"/>
      <c r="T36" s="200"/>
      <c r="U36" s="200"/>
      <c r="V36" s="135"/>
      <c r="W36" s="200"/>
      <c r="X36" s="200"/>
      <c r="Y36" s="200"/>
      <c r="Z36" s="200"/>
      <c r="AA36" s="135"/>
      <c r="AB36" s="200"/>
      <c r="AC36" s="200"/>
      <c r="AD36" s="200"/>
      <c r="AE36" s="200"/>
      <c r="AF36" s="135"/>
      <c r="AG36" s="200"/>
      <c r="AH36" s="200"/>
      <c r="AI36" s="200"/>
      <c r="AJ36" s="200"/>
      <c r="AK36" s="90"/>
      <c r="AL36" s="200"/>
      <c r="AM36" s="200"/>
      <c r="AN36" s="200"/>
      <c r="AO36" s="200"/>
      <c r="AP36" s="90"/>
      <c r="AQ36" s="200"/>
      <c r="AR36" s="200"/>
      <c r="AS36" s="200"/>
      <c r="AT36" s="200"/>
      <c r="AU36" s="90"/>
      <c r="AV36" s="197"/>
      <c r="AW36" s="197"/>
      <c r="AX36" s="197"/>
      <c r="AY36" s="197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</row>
    <row r="37" spans="2:116" ht="13.5">
      <c r="B37" s="311" t="s">
        <v>20</v>
      </c>
      <c r="C37" s="325"/>
      <c r="D37" s="325"/>
      <c r="E37" s="325"/>
      <c r="F37" s="325"/>
      <c r="G37" s="325"/>
      <c r="H37" s="325"/>
      <c r="I37" s="325"/>
      <c r="J37" s="325"/>
      <c r="K37" s="325"/>
      <c r="L37" s="91"/>
      <c r="M37" s="81"/>
      <c r="N37" s="81"/>
      <c r="O37" s="81"/>
      <c r="P37" s="81"/>
      <c r="Q37" s="91"/>
      <c r="R37" s="81"/>
      <c r="S37" s="81"/>
      <c r="T37" s="81"/>
      <c r="U37" s="81"/>
      <c r="V37" s="91"/>
      <c r="W37" s="81"/>
      <c r="X37" s="81"/>
      <c r="Y37" s="81"/>
      <c r="Z37" s="8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81"/>
      <c r="AW37" s="81"/>
      <c r="AX37" s="81"/>
      <c r="AY37" s="8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</row>
    <row r="38" spans="2:116" ht="13.5">
      <c r="B38" s="311" t="s">
        <v>18</v>
      </c>
      <c r="C38" s="325"/>
      <c r="D38" s="325"/>
      <c r="E38" s="325"/>
      <c r="F38" s="325"/>
      <c r="G38" s="325"/>
      <c r="H38" s="325"/>
      <c r="I38" s="325"/>
      <c r="J38" s="325"/>
      <c r="K38" s="325"/>
      <c r="L38" s="91"/>
      <c r="M38" s="81"/>
      <c r="N38" s="81"/>
      <c r="O38" s="81"/>
      <c r="P38" s="81"/>
      <c r="Q38" s="91"/>
      <c r="R38" s="81"/>
      <c r="S38" s="81"/>
      <c r="T38" s="81"/>
      <c r="U38" s="81"/>
      <c r="V38" s="91"/>
      <c r="W38" s="81"/>
      <c r="X38" s="81"/>
      <c r="Y38" s="81"/>
      <c r="Z38" s="8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81"/>
      <c r="AW38" s="81"/>
      <c r="AX38" s="81"/>
      <c r="AY38" s="8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</row>
    <row r="39" spans="2:116" ht="13.5">
      <c r="B39" s="311" t="s">
        <v>87</v>
      </c>
      <c r="C39" s="326"/>
      <c r="D39" s="326"/>
      <c r="E39" s="326"/>
      <c r="F39" s="326"/>
      <c r="G39" s="326"/>
      <c r="H39" s="326"/>
      <c r="I39" s="326"/>
      <c r="J39" s="326"/>
      <c r="K39" s="326"/>
      <c r="L39" s="91"/>
      <c r="M39" s="81"/>
      <c r="N39" s="81"/>
      <c r="O39" s="81"/>
      <c r="P39" s="81"/>
      <c r="Q39" s="91"/>
      <c r="R39" s="81"/>
      <c r="S39" s="81"/>
      <c r="T39" s="81"/>
      <c r="U39" s="81"/>
      <c r="V39" s="91"/>
      <c r="W39" s="81"/>
      <c r="X39" s="81"/>
      <c r="Y39" s="81"/>
      <c r="Z39" s="8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</row>
    <row r="40" spans="2:116" ht="13.5">
      <c r="B40" s="311" t="s">
        <v>21</v>
      </c>
      <c r="C40" s="325"/>
      <c r="D40" s="325"/>
      <c r="E40" s="325"/>
      <c r="F40" s="325"/>
      <c r="G40" s="325"/>
      <c r="H40" s="325"/>
      <c r="I40" s="325"/>
      <c r="J40" s="325"/>
      <c r="K40" s="325"/>
      <c r="L40" s="91"/>
      <c r="M40" s="81"/>
      <c r="N40" s="81"/>
      <c r="O40" s="81"/>
      <c r="P40" s="81"/>
      <c r="Q40" s="91"/>
      <c r="R40" s="81"/>
      <c r="S40" s="81"/>
      <c r="T40" s="81"/>
      <c r="U40" s="81"/>
      <c r="V40" s="91"/>
      <c r="W40" s="81"/>
      <c r="X40" s="81"/>
      <c r="Y40" s="81"/>
      <c r="Z40" s="8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</row>
    <row r="41" spans="2:26" ht="12" customHeight="1">
      <c r="B41" s="11"/>
      <c r="C41" s="11"/>
      <c r="D41" s="11"/>
      <c r="E41" s="11"/>
      <c r="F41" s="11"/>
      <c r="G41" s="11"/>
      <c r="H41" s="11"/>
      <c r="I41" s="11"/>
      <c r="J41" s="11"/>
      <c r="K41" s="11"/>
      <c r="M41" s="11"/>
      <c r="N41" s="11"/>
      <c r="O41" s="11"/>
      <c r="P41" s="11"/>
      <c r="R41" s="11"/>
      <c r="S41" s="11"/>
      <c r="T41" s="11"/>
      <c r="U41" s="11"/>
      <c r="W41" s="11"/>
      <c r="X41" s="11"/>
      <c r="Y41" s="11"/>
      <c r="Z41" s="11"/>
    </row>
    <row r="42" spans="2:26" ht="12" customHeight="1">
      <c r="B42" s="11"/>
      <c r="C42" s="11"/>
      <c r="D42" s="11"/>
      <c r="E42" s="11"/>
      <c r="F42" s="11"/>
      <c r="G42" s="11"/>
      <c r="H42" s="11"/>
      <c r="I42" s="11"/>
      <c r="J42" s="11"/>
      <c r="K42" s="11"/>
      <c r="M42" s="11"/>
      <c r="N42" s="11"/>
      <c r="O42" s="11"/>
      <c r="P42" s="11"/>
      <c r="R42" s="11"/>
      <c r="S42" s="11"/>
      <c r="T42" s="11"/>
      <c r="U42" s="11"/>
      <c r="W42" s="11"/>
      <c r="X42" s="11"/>
      <c r="Y42" s="11"/>
      <c r="Z42" s="11"/>
    </row>
    <row r="43" spans="2:26" ht="12" customHeight="1">
      <c r="B43" s="11"/>
      <c r="C43" s="11"/>
      <c r="D43" s="11"/>
      <c r="E43" s="11"/>
      <c r="F43" s="11"/>
      <c r="G43" s="11"/>
      <c r="H43" s="11"/>
      <c r="I43" s="11"/>
      <c r="J43" s="11"/>
      <c r="K43" s="11"/>
      <c r="M43" s="11"/>
      <c r="N43" s="11"/>
      <c r="O43" s="11"/>
      <c r="P43" s="11"/>
      <c r="R43" s="11"/>
      <c r="S43" s="11"/>
      <c r="T43" s="11"/>
      <c r="U43" s="11"/>
      <c r="W43" s="11"/>
      <c r="X43" s="11"/>
      <c r="Y43" s="11"/>
      <c r="Z43" s="11"/>
    </row>
    <row r="44" spans="2:26" ht="12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M44" s="11"/>
      <c r="N44" s="11"/>
      <c r="O44" s="11"/>
      <c r="P44" s="11"/>
      <c r="R44" s="11"/>
      <c r="S44" s="11"/>
      <c r="T44" s="11"/>
      <c r="U44" s="11"/>
      <c r="W44" s="11"/>
      <c r="X44" s="11"/>
      <c r="Y44" s="11"/>
      <c r="Z44" s="11"/>
    </row>
    <row r="45" spans="2:26" ht="12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2:26" ht="12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</sheetData>
  <mergeCells count="4">
    <mergeCell ref="B37:K37"/>
    <mergeCell ref="B38:K38"/>
    <mergeCell ref="B39:K39"/>
    <mergeCell ref="B40:K40"/>
  </mergeCells>
  <printOptions/>
  <pageMargins left="0" right="0" top="0.3937007874015748" bottom="0" header="0" footer="0"/>
  <pageSetup horizontalDpi="360" verticalDpi="360" orientation="landscape" paperSize="9" r:id="rId1"/>
  <headerFooter alignWithMargins="0">
    <oddHeader>&amp;C&amp;"Arial,Bold"&amp;8&amp;UNEPOTIST CRICKET CLUB
BOWLING  2003</oddHeader>
  </headerFooter>
  <ignoredErrors>
    <ignoredError sqref="CS2 BO11 BO2 BE2 DC11:IV11 M2:AT2 E3:I3 K3:L3 M11:AA11 A1:D3 AZ39:IV40 CY1:DB1 DC1:IV2 M1:CW1 M41:IV65536 AF11 AK11 AP11 AU11:BE11 M37:IV38 M39:AU40 AW2:AZ2 E2:H2 BJ11 BT2 BT11 BY11 BY2 CD2 CD11 CI11 CI2 CN2 CN11 CS11 CX1:CX2 CX11 EL8:IV10 A37:L65536 E1:L1 A11:L11 L2" evalError="1" formula="1"/>
    <ignoredError sqref="M8:CX8 M6:CX6 DC3:IV6 CY2:DB6 DC12:IV36 CX3:CX5 BZ9:CC12 CI3:CI5 CJ2:CM5 BY3:BY5 CS3:CS5 CN3:CN5 CD3:CD5 CT2:CW5 BU2:BX5 CO2:CR5 CE2:CH5 CJ11:CM12 CE9:CH12 CO9:CR12 BZ2:CC5 BU9:BX12 CT9:CW12 BT12 CN12 CI12 CD12 BY9:BY10 BP11:BS12 CS12 CY8:DB36 BY12 CS9:CS10 BK11:BN12 BO3 BO12 M12:BE12 J3 BA2:BD2 AV39:AY40 AU2:AV2 I2:K2 AB11:AE11 AQ11:AT11 AG11:AJ11 AL11:AO11 M3:BE3 BJ12 BF2:BN3 BF11:BI12 BP2:BS3 CD9:CD10 BT3 M4:BT5 CX9:CX10 CX12 M9:BT10 M13:CX36 DC8:EK10 CI9:CN10 A7:D8 E7:L10 M7:IV7 A9:B10 D9:D10 C9 A12:L36 A4:L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CD26"/>
  <sheetViews>
    <sheetView showGridLines="0" showRowColHeaders="0" zoomScaleSheetLayoutView="100" workbookViewId="0" topLeftCell="A1">
      <selection activeCell="A175" sqref="A175"/>
    </sheetView>
  </sheetViews>
  <sheetFormatPr defaultColWidth="9.00390625" defaultRowHeight="13.5"/>
  <cols>
    <col min="1" max="1" width="1.625" style="14" customWidth="1"/>
    <col min="2" max="2" width="20.625" style="14" customWidth="1"/>
    <col min="3" max="3" width="4.625" style="14" customWidth="1"/>
    <col min="4" max="4" width="2.625" style="14" customWidth="1"/>
    <col min="5" max="5" width="0.875" style="14" customWidth="1"/>
    <col min="6" max="6" width="2.625" style="14" customWidth="1"/>
    <col min="7" max="7" width="0.37109375" style="14" customWidth="1"/>
    <col min="8" max="8" width="1.4921875" style="14" customWidth="1"/>
    <col min="9" max="9" width="0.875" style="14" customWidth="1"/>
    <col min="10" max="11" width="1.4921875" style="14" customWidth="1"/>
    <col min="12" max="12" width="0.875" style="14" customWidth="1"/>
    <col min="13" max="14" width="1.4921875" style="14" customWidth="1"/>
    <col min="15" max="15" width="0.875" style="14" customWidth="1"/>
    <col min="16" max="17" width="1.4921875" style="14" customWidth="1"/>
    <col min="18" max="18" width="0.875" style="14" customWidth="1"/>
    <col min="19" max="20" width="1.4921875" style="14" customWidth="1"/>
    <col min="21" max="21" width="0.875" style="14" customWidth="1"/>
    <col min="22" max="23" width="1.4921875" style="14" customWidth="1"/>
    <col min="24" max="24" width="0.875" style="14" customWidth="1"/>
    <col min="25" max="26" width="1.4921875" style="14" customWidth="1"/>
    <col min="27" max="27" width="0.875" style="14" customWidth="1"/>
    <col min="28" max="29" width="1.4921875" style="14" customWidth="1"/>
    <col min="30" max="30" width="0.875" style="14" customWidth="1"/>
    <col min="31" max="32" width="1.4921875" style="14" customWidth="1"/>
    <col min="33" max="33" width="0.875" style="14" customWidth="1"/>
    <col min="34" max="35" width="1.4921875" style="14" customWidth="1"/>
    <col min="36" max="36" width="0.875" style="14" customWidth="1"/>
    <col min="37" max="38" width="1.4921875" style="14" customWidth="1"/>
    <col min="39" max="39" width="0.875" style="14" customWidth="1"/>
    <col min="40" max="41" width="1.4921875" style="14" customWidth="1"/>
    <col min="42" max="42" width="0.875" style="14" customWidth="1"/>
    <col min="43" max="44" width="1.4921875" style="14" customWidth="1"/>
    <col min="45" max="45" width="0.875" style="14" customWidth="1"/>
    <col min="46" max="47" width="1.4921875" style="14" customWidth="1"/>
    <col min="48" max="48" width="0.875" style="14" customWidth="1"/>
    <col min="49" max="50" width="1.4921875" style="14" customWidth="1"/>
    <col min="51" max="51" width="0.875" style="14" customWidth="1"/>
    <col min="52" max="53" width="1.4921875" style="14" customWidth="1"/>
    <col min="54" max="54" width="0.875" style="14" customWidth="1"/>
    <col min="55" max="56" width="1.4921875" style="14" customWidth="1"/>
    <col min="57" max="57" width="0.875" style="14" customWidth="1"/>
    <col min="58" max="59" width="1.4921875" style="14" customWidth="1"/>
    <col min="60" max="60" width="0.875" style="14" customWidth="1"/>
    <col min="61" max="62" width="1.4921875" style="14" customWidth="1"/>
    <col min="63" max="63" width="0.875" style="14" customWidth="1"/>
    <col min="64" max="65" width="1.4921875" style="14" customWidth="1"/>
    <col min="66" max="66" width="0.875" style="14" customWidth="1"/>
    <col min="67" max="68" width="1.4921875" style="14" customWidth="1"/>
    <col min="69" max="69" width="0.875" style="14" customWidth="1"/>
    <col min="70" max="71" width="1.4921875" style="14" customWidth="1"/>
    <col min="72" max="72" width="0.875" style="14" customWidth="1"/>
    <col min="73" max="74" width="1.4921875" style="14" customWidth="1"/>
    <col min="75" max="75" width="0.875" style="14" customWidth="1"/>
    <col min="76" max="77" width="1.4921875" style="14" customWidth="1"/>
    <col min="78" max="78" width="0.875" style="14" customWidth="1"/>
    <col min="79" max="80" width="1.4921875" style="14" customWidth="1"/>
    <col min="81" max="81" width="0.875" style="14" customWidth="1"/>
    <col min="82" max="82" width="1.4921875" style="14" customWidth="1"/>
    <col min="83" max="16384" width="9.00390625" style="14" customWidth="1"/>
  </cols>
  <sheetData>
    <row r="1" spans="1:55" ht="13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X1" s="15"/>
      <c r="AY1" s="15"/>
      <c r="AZ1" s="15"/>
      <c r="BA1" s="15"/>
      <c r="BB1" s="15"/>
      <c r="BC1" s="15"/>
    </row>
    <row r="2" spans="1:82" ht="96.75" customHeight="1">
      <c r="A2" s="6"/>
      <c r="B2" s="91"/>
      <c r="C2" s="91"/>
      <c r="D2" s="91"/>
      <c r="E2" s="91"/>
      <c r="F2" s="91"/>
      <c r="G2" s="91"/>
      <c r="H2" s="316" t="str">
        <f>Fixtures!C3</f>
        <v>Barnes</v>
      </c>
      <c r="I2" s="327"/>
      <c r="J2" s="328"/>
      <c r="K2" s="316" t="str">
        <f>Fixtures!C4</f>
        <v>Harrow St. Mary's</v>
      </c>
      <c r="L2" s="327"/>
      <c r="M2" s="317"/>
      <c r="N2" s="316" t="str">
        <f>Fixtures!C5</f>
        <v>Hampton Wick</v>
      </c>
      <c r="O2" s="327"/>
      <c r="P2" s="317"/>
      <c r="Q2" s="316" t="str">
        <f>Fixtures!C6</f>
        <v>Northwood</v>
      </c>
      <c r="R2" s="327"/>
      <c r="S2" s="317"/>
      <c r="T2" s="316" t="str">
        <f>Fixtures!C7</f>
        <v>Highgate</v>
      </c>
      <c r="U2" s="327"/>
      <c r="V2" s="317"/>
      <c r="W2" s="316" t="str">
        <f>Fixtures!C8</f>
        <v>South Hampstead</v>
      </c>
      <c r="X2" s="327"/>
      <c r="Y2" s="317"/>
      <c r="Z2" s="316" t="str">
        <f>Fixtures!C10</f>
        <v>Teddington</v>
      </c>
      <c r="AA2" s="327"/>
      <c r="AB2" s="317"/>
      <c r="AC2" s="316" t="str">
        <f>Fixtures!C11</f>
        <v>Old Manorians</v>
      </c>
      <c r="AD2" s="327"/>
      <c r="AE2" s="317"/>
      <c r="AF2" s="316" t="str">
        <f>Fixtures!C12</f>
        <v>Ealing Wanderers</v>
      </c>
      <c r="AG2" s="327"/>
      <c r="AH2" s="317"/>
      <c r="AI2" s="316" t="str">
        <f>Fixtures!C13</f>
        <v>Northfields</v>
      </c>
      <c r="AJ2" s="327"/>
      <c r="AK2" s="317"/>
      <c r="AL2" s="316" t="str">
        <f>Fixtures!C15</f>
        <v>Harrow Weald</v>
      </c>
      <c r="AM2" s="327"/>
      <c r="AN2" s="317"/>
      <c r="AO2" s="316" t="str">
        <f>Fixtures!C16</f>
        <v>Hampton Wick</v>
      </c>
      <c r="AP2" s="327"/>
      <c r="AQ2" s="317"/>
      <c r="AR2" s="316" t="str">
        <f>Fixtures!C17</f>
        <v>Shepperton</v>
      </c>
      <c r="AS2" s="327"/>
      <c r="AT2" s="317"/>
      <c r="AU2" s="316" t="str">
        <f>Fixtures!C18</f>
        <v>Rotten Livers</v>
      </c>
      <c r="AV2" s="327"/>
      <c r="AW2" s="317"/>
      <c r="AX2" s="316" t="s">
        <v>267</v>
      </c>
      <c r="AY2" s="327"/>
      <c r="AZ2" s="317"/>
      <c r="BA2" s="316" t="s">
        <v>268</v>
      </c>
      <c r="BB2" s="327"/>
      <c r="BC2" s="317"/>
      <c r="BD2" s="316" t="str">
        <f>Fixtures!C21</f>
        <v>Hampstead</v>
      </c>
      <c r="BE2" s="327"/>
      <c r="BF2" s="317"/>
      <c r="BG2" s="316" t="str">
        <f>Fixtures!C22</f>
        <v>Twenty20 Big Bash</v>
      </c>
      <c r="BH2" s="327"/>
      <c r="BI2" s="317"/>
      <c r="BJ2" s="296" t="e">
        <f>Fixtures!#REF!</f>
        <v>#REF!</v>
      </c>
      <c r="BK2" s="296"/>
      <c r="BL2" s="297"/>
      <c r="BM2" s="296" t="e">
        <f>Fixtures!#REF!</f>
        <v>#REF!</v>
      </c>
      <c r="BN2" s="296"/>
      <c r="BO2" s="297"/>
      <c r="BP2" s="334" t="e">
        <f>Fixtures!#REF!</f>
        <v>#REF!</v>
      </c>
      <c r="BQ2" s="334"/>
      <c r="BR2" s="335"/>
      <c r="BS2" s="334" t="e">
        <f>Fixtures!#REF!</f>
        <v>#REF!</v>
      </c>
      <c r="BT2" s="334"/>
      <c r="BU2" s="335"/>
      <c r="BV2" s="334" t="e">
        <f>Fixtures!#REF!</f>
        <v>#REF!</v>
      </c>
      <c r="BW2" s="334"/>
      <c r="BX2" s="335"/>
      <c r="BY2" s="334" t="e">
        <f>Fixtures!#REF!</f>
        <v>#REF!</v>
      </c>
      <c r="BZ2" s="334"/>
      <c r="CA2" s="335"/>
      <c r="CB2" s="334" t="e">
        <f>Fixtures!#REF!</f>
        <v>#REF!</v>
      </c>
      <c r="CC2" s="334"/>
      <c r="CD2" s="335"/>
    </row>
    <row r="3" spans="1:82" ht="13.5">
      <c r="A3" s="6"/>
      <c r="B3" s="331" t="s">
        <v>14</v>
      </c>
      <c r="C3" s="332"/>
      <c r="D3" s="332"/>
      <c r="E3" s="332"/>
      <c r="F3" s="333"/>
      <c r="G3" s="91"/>
      <c r="H3" s="321"/>
      <c r="I3" s="329"/>
      <c r="J3" s="330"/>
      <c r="K3" s="321"/>
      <c r="L3" s="329"/>
      <c r="M3" s="319"/>
      <c r="N3" s="321"/>
      <c r="O3" s="329"/>
      <c r="P3" s="319"/>
      <c r="Q3" s="321"/>
      <c r="R3" s="329"/>
      <c r="S3" s="319"/>
      <c r="T3" s="321"/>
      <c r="U3" s="329"/>
      <c r="V3" s="319"/>
      <c r="W3" s="321"/>
      <c r="X3" s="329"/>
      <c r="Y3" s="319"/>
      <c r="Z3" s="321"/>
      <c r="AA3" s="329"/>
      <c r="AB3" s="319"/>
      <c r="AC3" s="321"/>
      <c r="AD3" s="329"/>
      <c r="AE3" s="319"/>
      <c r="AF3" s="321"/>
      <c r="AG3" s="329"/>
      <c r="AH3" s="319"/>
      <c r="AI3" s="321"/>
      <c r="AJ3" s="329"/>
      <c r="AK3" s="319"/>
      <c r="AL3" s="321"/>
      <c r="AM3" s="329"/>
      <c r="AN3" s="319"/>
      <c r="AO3" s="321"/>
      <c r="AP3" s="329"/>
      <c r="AQ3" s="319"/>
      <c r="AR3" s="321"/>
      <c r="AS3" s="329"/>
      <c r="AT3" s="319"/>
      <c r="AU3" s="321"/>
      <c r="AV3" s="329"/>
      <c r="AW3" s="319"/>
      <c r="AX3" s="321"/>
      <c r="AY3" s="329"/>
      <c r="AZ3" s="319"/>
      <c r="BA3" s="321"/>
      <c r="BB3" s="329"/>
      <c r="BC3" s="319"/>
      <c r="BD3" s="321"/>
      <c r="BE3" s="329"/>
      <c r="BF3" s="319"/>
      <c r="BG3" s="321"/>
      <c r="BH3" s="329"/>
      <c r="BI3" s="319"/>
      <c r="BJ3" s="296"/>
      <c r="BK3" s="296"/>
      <c r="BL3" s="297"/>
      <c r="BM3" s="296"/>
      <c r="BN3" s="296"/>
      <c r="BO3" s="297"/>
      <c r="BP3" s="334"/>
      <c r="BQ3" s="334"/>
      <c r="BR3" s="335"/>
      <c r="BS3" s="334"/>
      <c r="BT3" s="334"/>
      <c r="BU3" s="335"/>
      <c r="BV3" s="334"/>
      <c r="BW3" s="334"/>
      <c r="BX3" s="335"/>
      <c r="BY3" s="334"/>
      <c r="BZ3" s="334"/>
      <c r="CA3" s="335"/>
      <c r="CB3" s="334"/>
      <c r="CC3" s="334"/>
      <c r="CD3" s="335"/>
    </row>
    <row r="4" spans="1:82" ht="13.5">
      <c r="A4" s="6"/>
      <c r="B4" s="75" t="s">
        <v>260</v>
      </c>
      <c r="C4" s="163" t="s">
        <v>90</v>
      </c>
      <c r="D4" s="289">
        <f aca="true" t="shared" si="0" ref="D4:D24">SUM(H4,K4,N4,Q4,T4,W4,Z4,AC4,AF4,AI4,AL4,AO4,AR4,AU4,AX4,BA4,BD4,BG4,BJ4,BM4,BP4,BS4,BV4,BY4)</f>
        <v>10</v>
      </c>
      <c r="E4" s="292" t="str">
        <f aca="true" t="shared" si="1" ref="E4:E25">IF(F4="","","/")</f>
        <v>/</v>
      </c>
      <c r="F4" s="72">
        <f aca="true" t="shared" si="2" ref="F4:F24">IF(SUM(J4,M4,P4,S4,V4,Y4,AB4,AE4,AH4,AK4,AN4,AQ4,AT4,AW4,AZ4,BC4,BF4,BI4,BL4,BO4,BR4,,BU4,BX4,CA4,CA4)=0,"",SUM(J4,M4,P4,S4,V4,Y4,AB4,AE4,AH4,AK4,AN4,AQ4,AT4,AW4,AZ4,BC4,BF4,BI4,BL4,BO4,BR4,,BU4,BX4,CA4,CA4))</f>
        <v>5</v>
      </c>
      <c r="G4" s="130"/>
      <c r="H4" s="131"/>
      <c r="I4" s="127">
        <f aca="true" t="shared" si="3" ref="I4:I10">IF(J4="","","/")</f>
      </c>
      <c r="J4" s="129"/>
      <c r="K4" s="131"/>
      <c r="L4" s="127">
        <f aca="true" t="shared" si="4" ref="L4:L10">IF(M4="","","/")</f>
      </c>
      <c r="M4" s="129"/>
      <c r="N4" s="131">
        <v>3</v>
      </c>
      <c r="O4" s="127">
        <f aca="true" t="shared" si="5" ref="O4:O10">IF(P4="","","/")</f>
      </c>
      <c r="P4" s="129"/>
      <c r="Q4" s="131"/>
      <c r="R4" s="127">
        <f aca="true" t="shared" si="6" ref="R4:R10">IF(S4="","","/")</f>
      </c>
      <c r="S4" s="129"/>
      <c r="T4" s="131"/>
      <c r="U4" s="127">
        <f aca="true" t="shared" si="7" ref="U4:U10">IF(V4="","","/")</f>
      </c>
      <c r="V4" s="129"/>
      <c r="W4" s="131">
        <v>1</v>
      </c>
      <c r="X4" s="127" t="str">
        <f aca="true" t="shared" si="8" ref="X4:X10">IF(Y4="","","/")</f>
        <v>/</v>
      </c>
      <c r="Y4" s="129">
        <v>2</v>
      </c>
      <c r="Z4" s="131"/>
      <c r="AA4" s="127">
        <f aca="true" t="shared" si="9" ref="AA4:AA10">IF(AB4="","","/")</f>
      </c>
      <c r="AB4" s="129"/>
      <c r="AC4" s="131"/>
      <c r="AD4" s="127">
        <f aca="true" t="shared" si="10" ref="AD4:AD10">IF(AE4="","","/")</f>
      </c>
      <c r="AE4" s="129"/>
      <c r="AF4" s="131"/>
      <c r="AG4" s="127" t="str">
        <f>IF(AH4="","","/")</f>
        <v>/</v>
      </c>
      <c r="AH4" s="129">
        <v>1</v>
      </c>
      <c r="AI4" s="131">
        <v>1</v>
      </c>
      <c r="AJ4" s="127">
        <f>IF(AK4="","","/")</f>
      </c>
      <c r="AK4" s="129"/>
      <c r="AL4" s="131">
        <v>1</v>
      </c>
      <c r="AM4" s="127">
        <f>IF(AN4="","","/")</f>
      </c>
      <c r="AN4" s="129"/>
      <c r="AO4" s="131"/>
      <c r="AP4" s="127">
        <f>IF(AQ4="","","/")</f>
      </c>
      <c r="AQ4" s="129"/>
      <c r="AR4" s="131">
        <v>1</v>
      </c>
      <c r="AS4" s="127">
        <f>IF(AT4="","","/")</f>
      </c>
      <c r="AT4" s="129"/>
      <c r="AU4" s="131"/>
      <c r="AV4" s="127">
        <f>IF(AW4="","","/")</f>
      </c>
      <c r="AW4" s="129"/>
      <c r="AX4" s="131"/>
      <c r="AY4" s="127" t="str">
        <f>IF(AZ4="","","/")</f>
        <v>/</v>
      </c>
      <c r="AZ4" s="129">
        <v>2</v>
      </c>
      <c r="BA4" s="131">
        <v>1</v>
      </c>
      <c r="BB4" s="127">
        <f>IF(BC4="","","/")</f>
      </c>
      <c r="BC4" s="129"/>
      <c r="BD4" s="131"/>
      <c r="BE4" s="127">
        <f>IF(BF4="","","/")</f>
      </c>
      <c r="BF4" s="129"/>
      <c r="BG4" s="131">
        <v>2</v>
      </c>
      <c r="BH4" s="127">
        <f>IF(BI4="","","/")</f>
      </c>
      <c r="BI4" s="129"/>
      <c r="BJ4" s="189"/>
      <c r="BK4" s="189">
        <f aca="true" t="shared" si="11" ref="BK4:BK25">IF(BL4="","","/")</f>
      </c>
      <c r="BL4" s="189"/>
      <c r="BM4" s="189"/>
      <c r="BN4" s="189">
        <f aca="true" t="shared" si="12" ref="BN4:BN25">IF(BO4="","","/")</f>
      </c>
      <c r="BO4" s="189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</row>
    <row r="5" spans="1:82" ht="13.5">
      <c r="A5" s="6"/>
      <c r="B5" s="75" t="s">
        <v>178</v>
      </c>
      <c r="C5" s="164" t="s">
        <v>177</v>
      </c>
      <c r="D5" s="290">
        <f t="shared" si="0"/>
        <v>7</v>
      </c>
      <c r="E5" s="213">
        <f t="shared" si="1"/>
      </c>
      <c r="F5" s="77">
        <f t="shared" si="2"/>
      </c>
      <c r="G5" s="130"/>
      <c r="H5" s="131"/>
      <c r="I5" s="127">
        <f t="shared" si="3"/>
      </c>
      <c r="J5" s="129"/>
      <c r="K5" s="131">
        <v>1</v>
      </c>
      <c r="L5" s="127">
        <f t="shared" si="4"/>
      </c>
      <c r="M5" s="129"/>
      <c r="N5" s="131"/>
      <c r="O5" s="127">
        <f t="shared" si="5"/>
      </c>
      <c r="P5" s="129"/>
      <c r="Q5" s="131"/>
      <c r="R5" s="127">
        <f t="shared" si="6"/>
      </c>
      <c r="S5" s="129"/>
      <c r="T5" s="131"/>
      <c r="U5" s="127">
        <f t="shared" si="7"/>
      </c>
      <c r="V5" s="129"/>
      <c r="W5" s="131"/>
      <c r="X5" s="127">
        <f t="shared" si="8"/>
      </c>
      <c r="Y5" s="129"/>
      <c r="Z5" s="131"/>
      <c r="AA5" s="127">
        <f t="shared" si="9"/>
      </c>
      <c r="AB5" s="129"/>
      <c r="AC5" s="131"/>
      <c r="AD5" s="127">
        <f t="shared" si="10"/>
      </c>
      <c r="AE5" s="129"/>
      <c r="AF5" s="131"/>
      <c r="AG5" s="127">
        <f>IF(AH5="","","/")</f>
      </c>
      <c r="AH5" s="129"/>
      <c r="AI5" s="131"/>
      <c r="AJ5" s="127">
        <f>IF(AK5="","","/")</f>
      </c>
      <c r="AK5" s="129"/>
      <c r="AL5" s="131"/>
      <c r="AM5" s="127">
        <f>IF(AN5="","","/")</f>
      </c>
      <c r="AN5" s="129"/>
      <c r="AO5" s="131"/>
      <c r="AP5" s="127">
        <f>IF(AQ5="","","/")</f>
      </c>
      <c r="AQ5" s="129"/>
      <c r="AR5" s="131">
        <v>2</v>
      </c>
      <c r="AS5" s="127">
        <f>IF(AT5="","","/")</f>
      </c>
      <c r="AT5" s="129"/>
      <c r="AU5" s="131">
        <v>1</v>
      </c>
      <c r="AV5" s="127">
        <f>IF(AW5="","","/")</f>
      </c>
      <c r="AW5" s="129"/>
      <c r="AX5" s="131"/>
      <c r="AY5" s="127">
        <f>IF(AZ5="","","/")</f>
      </c>
      <c r="AZ5" s="129"/>
      <c r="BA5" s="131">
        <v>2</v>
      </c>
      <c r="BB5" s="127">
        <f>IF(BC5="","","/")</f>
      </c>
      <c r="BC5" s="129"/>
      <c r="BD5" s="131">
        <v>1</v>
      </c>
      <c r="BE5" s="127">
        <f>IF(BF5="","","/")</f>
      </c>
      <c r="BF5" s="129"/>
      <c r="BG5" s="131"/>
      <c r="BH5" s="127">
        <f>IF(BI5="","","/")</f>
      </c>
      <c r="BI5" s="129"/>
      <c r="BJ5" s="189"/>
      <c r="BK5" s="189">
        <f t="shared" si="11"/>
      </c>
      <c r="BL5" s="189"/>
      <c r="BM5" s="189"/>
      <c r="BN5" s="189">
        <f t="shared" si="12"/>
      </c>
      <c r="BO5" s="189"/>
      <c r="BP5" s="33"/>
      <c r="BQ5" s="33"/>
      <c r="BR5" s="33"/>
      <c r="BS5" s="33"/>
      <c r="BT5" s="33"/>
      <c r="BU5" s="33"/>
      <c r="BV5" s="33"/>
      <c r="BW5" s="33">
        <f>IF(BX5="","","/")</f>
      </c>
      <c r="BX5" s="33"/>
      <c r="BY5" s="33"/>
      <c r="BZ5" s="33">
        <f>IF(CA5="","","/")</f>
      </c>
      <c r="CA5" s="33"/>
      <c r="CB5" s="33"/>
      <c r="CC5" s="33">
        <f>IF(CD5="","","/")</f>
      </c>
      <c r="CD5" s="33"/>
    </row>
    <row r="6" spans="1:82" ht="13.5">
      <c r="A6" s="6"/>
      <c r="B6" s="75" t="s">
        <v>46</v>
      </c>
      <c r="C6" s="163" t="s">
        <v>88</v>
      </c>
      <c r="D6" s="290">
        <f>SUM(H6,K6,N6,Q6,T6,W6,Z6,AC6,AF6,AI6,AL6,AO6,AR6,AU6,AX6,BA6,BD6,BG6,BJ6,BM6,BP6,BS6,BV6,BY6)</f>
        <v>5</v>
      </c>
      <c r="E6" s="213">
        <f>IF(F6="","","/")</f>
      </c>
      <c r="F6" s="77">
        <f>IF(SUM(J6,M6,P6,S6,V6,Y6,AB6,AE6,AH6,AK6,AN6,AQ6,AT6,AW6,AZ6,BC6,BF6,BI6,BL6,BO6,BR6,,BU6,BX6,CA6,CA6)=0,"",SUM(J6,M6,P6,S6,V6,Y6,AB6,AE6,AH6,AK6,AN6,AQ6,AT6,AW6,AZ6,BC6,BF6,BI6,BL6,BO6,BR6,,BU6,BX6,CA6,CA6))</f>
      </c>
      <c r="G6" s="130"/>
      <c r="H6" s="131">
        <v>1</v>
      </c>
      <c r="I6" s="127">
        <f>IF(J6="","","/")</f>
      </c>
      <c r="J6" s="129"/>
      <c r="K6" s="131">
        <v>1</v>
      </c>
      <c r="L6" s="127">
        <f>IF(M6="","","/")</f>
      </c>
      <c r="M6" s="129"/>
      <c r="N6" s="131"/>
      <c r="O6" s="127">
        <f>IF(P6="","","/")</f>
      </c>
      <c r="P6" s="129"/>
      <c r="Q6" s="131"/>
      <c r="R6" s="127">
        <f>IF(S6="","","/")</f>
      </c>
      <c r="S6" s="129"/>
      <c r="T6" s="131"/>
      <c r="U6" s="127">
        <f>IF(V6="","","/")</f>
      </c>
      <c r="V6" s="129"/>
      <c r="W6" s="131">
        <v>2</v>
      </c>
      <c r="X6" s="127">
        <f>IF(Y6="","","/")</f>
      </c>
      <c r="Y6" s="129"/>
      <c r="Z6" s="131"/>
      <c r="AA6" s="127">
        <f>IF(AB6="","","/")</f>
      </c>
      <c r="AB6" s="129"/>
      <c r="AC6" s="131"/>
      <c r="AD6" s="127">
        <f>IF(AE6="","","/")</f>
      </c>
      <c r="AE6" s="129"/>
      <c r="AF6" s="131"/>
      <c r="AG6" s="127">
        <f>IF(AH6="","","/")</f>
      </c>
      <c r="AH6" s="129"/>
      <c r="AI6" s="131"/>
      <c r="AJ6" s="127">
        <f>IF(AK6="","","/")</f>
      </c>
      <c r="AK6" s="129"/>
      <c r="AL6" s="131"/>
      <c r="AM6" s="127">
        <f>IF(AN6="","","/")</f>
      </c>
      <c r="AN6" s="129"/>
      <c r="AO6" s="131"/>
      <c r="AP6" s="127">
        <f>IF(AQ6="","","/")</f>
      </c>
      <c r="AQ6" s="129"/>
      <c r="AR6" s="131"/>
      <c r="AS6" s="127">
        <f>IF(AT6="","","/")</f>
      </c>
      <c r="AT6" s="129"/>
      <c r="AU6" s="131"/>
      <c r="AV6" s="127">
        <f>IF(AW6="","","/")</f>
      </c>
      <c r="AW6" s="129"/>
      <c r="AX6" s="131"/>
      <c r="AY6" s="127">
        <f>IF(AZ6="","","/")</f>
      </c>
      <c r="AZ6" s="129"/>
      <c r="BA6" s="131"/>
      <c r="BB6" s="127">
        <f>IF(BC6="","","/")</f>
      </c>
      <c r="BC6" s="129"/>
      <c r="BD6" s="131"/>
      <c r="BE6" s="127">
        <f>IF(BF6="","","/")</f>
      </c>
      <c r="BF6" s="129"/>
      <c r="BG6" s="131">
        <v>1</v>
      </c>
      <c r="BH6" s="127">
        <f>IF(BI6="","","/")</f>
      </c>
      <c r="BI6" s="129"/>
      <c r="BJ6" s="189"/>
      <c r="BK6" s="189">
        <f>IF(BL6="","","/")</f>
      </c>
      <c r="BL6" s="189"/>
      <c r="BM6" s="189"/>
      <c r="BN6" s="189">
        <f>IF(BO6="","","/")</f>
      </c>
      <c r="BO6" s="189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</row>
    <row r="7" spans="1:82" ht="13.5">
      <c r="A7" s="6"/>
      <c r="B7" s="75" t="s">
        <v>44</v>
      </c>
      <c r="C7" s="163" t="s">
        <v>89</v>
      </c>
      <c r="D7" s="290">
        <f t="shared" si="0"/>
        <v>5</v>
      </c>
      <c r="E7" s="213">
        <f t="shared" si="1"/>
      </c>
      <c r="F7" s="77">
        <f t="shared" si="2"/>
      </c>
      <c r="G7" s="130"/>
      <c r="H7" s="131"/>
      <c r="I7" s="127">
        <f t="shared" si="3"/>
      </c>
      <c r="J7" s="129"/>
      <c r="K7" s="131">
        <v>2</v>
      </c>
      <c r="L7" s="127">
        <f t="shared" si="4"/>
      </c>
      <c r="M7" s="129"/>
      <c r="N7" s="131"/>
      <c r="O7" s="127">
        <f t="shared" si="5"/>
      </c>
      <c r="P7" s="129"/>
      <c r="Q7" s="131"/>
      <c r="R7" s="127">
        <f t="shared" si="6"/>
      </c>
      <c r="S7" s="129"/>
      <c r="T7" s="131"/>
      <c r="U7" s="127">
        <f t="shared" si="7"/>
      </c>
      <c r="V7" s="129"/>
      <c r="W7" s="131"/>
      <c r="X7" s="127">
        <f t="shared" si="8"/>
      </c>
      <c r="Y7" s="129"/>
      <c r="Z7" s="131">
        <v>1</v>
      </c>
      <c r="AA7" s="127">
        <f t="shared" si="9"/>
      </c>
      <c r="AB7" s="129"/>
      <c r="AC7" s="131"/>
      <c r="AD7" s="127">
        <f t="shared" si="10"/>
      </c>
      <c r="AE7" s="129"/>
      <c r="AF7" s="131">
        <v>1</v>
      </c>
      <c r="AG7" s="127">
        <f>IF(AH7="","","/")</f>
      </c>
      <c r="AH7" s="129"/>
      <c r="AI7" s="131">
        <v>1</v>
      </c>
      <c r="AJ7" s="127">
        <f>IF(AK7="","","/")</f>
      </c>
      <c r="AK7" s="129"/>
      <c r="AL7" s="131"/>
      <c r="AM7" s="127">
        <f>IF(AN7="","","/")</f>
      </c>
      <c r="AN7" s="129"/>
      <c r="AO7" s="131"/>
      <c r="AP7" s="127">
        <f>IF(AQ7="","","/")</f>
      </c>
      <c r="AQ7" s="129"/>
      <c r="AR7" s="131"/>
      <c r="AS7" s="127">
        <f>IF(AT7="","","/")</f>
      </c>
      <c r="AT7" s="129"/>
      <c r="AU7" s="131"/>
      <c r="AV7" s="127">
        <f>IF(AW7="","","/")</f>
      </c>
      <c r="AW7" s="129"/>
      <c r="AX7" s="131"/>
      <c r="AY7" s="127">
        <f>IF(AZ7="","","/")</f>
      </c>
      <c r="AZ7" s="129"/>
      <c r="BA7" s="131"/>
      <c r="BB7" s="127">
        <f>IF(BC7="","","/")</f>
      </c>
      <c r="BC7" s="129"/>
      <c r="BD7" s="131"/>
      <c r="BE7" s="127">
        <f>IF(BF7="","","/")</f>
      </c>
      <c r="BF7" s="129"/>
      <c r="BG7" s="131"/>
      <c r="BH7" s="127">
        <f>IF(BI7="","","/")</f>
      </c>
      <c r="BI7" s="129"/>
      <c r="BJ7" s="189"/>
      <c r="BK7" s="189">
        <f t="shared" si="11"/>
      </c>
      <c r="BL7" s="189"/>
      <c r="BM7" s="189"/>
      <c r="BN7" s="189">
        <f t="shared" si="12"/>
      </c>
      <c r="BO7" s="189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</row>
    <row r="8" spans="1:82" ht="13.5">
      <c r="A8" s="6"/>
      <c r="B8" s="75" t="s">
        <v>175</v>
      </c>
      <c r="C8" s="164" t="s">
        <v>177</v>
      </c>
      <c r="D8" s="290">
        <f t="shared" si="0"/>
        <v>4</v>
      </c>
      <c r="E8" s="213">
        <f t="shared" si="1"/>
      </c>
      <c r="F8" s="77">
        <f t="shared" si="2"/>
      </c>
      <c r="G8" s="130"/>
      <c r="H8" s="131"/>
      <c r="I8" s="127">
        <f t="shared" si="3"/>
      </c>
      <c r="J8" s="129"/>
      <c r="K8" s="131"/>
      <c r="L8" s="127">
        <f t="shared" si="4"/>
      </c>
      <c r="M8" s="129"/>
      <c r="N8" s="131"/>
      <c r="O8" s="127">
        <f t="shared" si="5"/>
      </c>
      <c r="P8" s="129"/>
      <c r="Q8" s="131"/>
      <c r="R8" s="127">
        <f t="shared" si="6"/>
      </c>
      <c r="S8" s="129"/>
      <c r="T8" s="131">
        <v>1</v>
      </c>
      <c r="U8" s="127">
        <f t="shared" si="7"/>
      </c>
      <c r="V8" s="129"/>
      <c r="W8" s="131">
        <v>1</v>
      </c>
      <c r="X8" s="127">
        <f t="shared" si="8"/>
      </c>
      <c r="Y8" s="129"/>
      <c r="Z8" s="131">
        <v>1</v>
      </c>
      <c r="AA8" s="127">
        <f t="shared" si="9"/>
      </c>
      <c r="AB8" s="129"/>
      <c r="AC8" s="131"/>
      <c r="AD8" s="127">
        <f t="shared" si="10"/>
      </c>
      <c r="AE8" s="129"/>
      <c r="AF8" s="131"/>
      <c r="AG8" s="127">
        <f>IF(AH8="","","/")</f>
      </c>
      <c r="AH8" s="129"/>
      <c r="AI8" s="131">
        <v>1</v>
      </c>
      <c r="AJ8" s="127">
        <f>IF(AK8="","","/")</f>
      </c>
      <c r="AK8" s="129"/>
      <c r="AL8" s="131"/>
      <c r="AM8" s="127">
        <f>IF(AN8="","","/")</f>
      </c>
      <c r="AN8" s="129"/>
      <c r="AO8" s="131"/>
      <c r="AP8" s="127">
        <f>IF(AQ8="","","/")</f>
      </c>
      <c r="AQ8" s="129"/>
      <c r="AR8" s="131"/>
      <c r="AS8" s="127">
        <f>IF(AT8="","","/")</f>
      </c>
      <c r="AT8" s="129"/>
      <c r="AU8" s="131"/>
      <c r="AV8" s="127">
        <f>IF(AW8="","","/")</f>
      </c>
      <c r="AW8" s="129"/>
      <c r="AX8" s="131"/>
      <c r="AY8" s="127">
        <f>IF(AZ8="","","/")</f>
      </c>
      <c r="AZ8" s="129"/>
      <c r="BA8" s="131"/>
      <c r="BB8" s="127">
        <f>IF(BC8="","","/")</f>
      </c>
      <c r="BC8" s="129"/>
      <c r="BD8" s="131"/>
      <c r="BE8" s="127">
        <f>IF(BF8="","","/")</f>
      </c>
      <c r="BF8" s="129"/>
      <c r="BG8" s="131"/>
      <c r="BH8" s="127">
        <f>IF(BI8="","","/")</f>
      </c>
      <c r="BI8" s="129"/>
      <c r="BJ8" s="189"/>
      <c r="BK8" s="189">
        <f>IF(BL8="","","/")</f>
      </c>
      <c r="BL8" s="189"/>
      <c r="BM8" s="189"/>
      <c r="BN8" s="189">
        <f>IF(BO8="","","/")</f>
      </c>
      <c r="BO8" s="189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</row>
    <row r="9" spans="1:82" ht="13.5">
      <c r="A9" s="6"/>
      <c r="B9" s="75" t="s">
        <v>176</v>
      </c>
      <c r="C9" s="163" t="s">
        <v>88</v>
      </c>
      <c r="D9" s="290">
        <f t="shared" si="0"/>
        <v>3</v>
      </c>
      <c r="E9" s="213">
        <f t="shared" si="1"/>
      </c>
      <c r="F9" s="77">
        <f t="shared" si="2"/>
      </c>
      <c r="G9" s="130"/>
      <c r="H9" s="131"/>
      <c r="I9" s="127">
        <f t="shared" si="3"/>
      </c>
      <c r="J9" s="129"/>
      <c r="K9" s="131">
        <v>1</v>
      </c>
      <c r="L9" s="127">
        <f t="shared" si="4"/>
      </c>
      <c r="M9" s="129"/>
      <c r="N9" s="131"/>
      <c r="O9" s="127">
        <f t="shared" si="5"/>
      </c>
      <c r="P9" s="129"/>
      <c r="Q9" s="131"/>
      <c r="R9" s="127">
        <f t="shared" si="6"/>
      </c>
      <c r="S9" s="129"/>
      <c r="T9" s="131"/>
      <c r="U9" s="127">
        <f t="shared" si="7"/>
      </c>
      <c r="V9" s="129"/>
      <c r="W9" s="131"/>
      <c r="X9" s="127">
        <f t="shared" si="8"/>
      </c>
      <c r="Y9" s="129"/>
      <c r="Z9" s="131"/>
      <c r="AA9" s="127">
        <f t="shared" si="9"/>
      </c>
      <c r="AB9" s="129"/>
      <c r="AC9" s="131"/>
      <c r="AD9" s="127">
        <f t="shared" si="10"/>
      </c>
      <c r="AE9" s="129"/>
      <c r="AF9" s="131"/>
      <c r="AG9" s="127"/>
      <c r="AH9" s="129"/>
      <c r="AI9" s="131">
        <v>2</v>
      </c>
      <c r="AJ9" s="127"/>
      <c r="AK9" s="129"/>
      <c r="AL9" s="131"/>
      <c r="AM9" s="127"/>
      <c r="AN9" s="129"/>
      <c r="AO9" s="131"/>
      <c r="AP9" s="127"/>
      <c r="AQ9" s="129"/>
      <c r="AR9" s="131"/>
      <c r="AS9" s="127"/>
      <c r="AT9" s="129"/>
      <c r="AU9" s="131"/>
      <c r="AV9" s="127"/>
      <c r="AW9" s="129"/>
      <c r="AX9" s="131"/>
      <c r="AY9" s="127"/>
      <c r="AZ9" s="129"/>
      <c r="BA9" s="131"/>
      <c r="BB9" s="127"/>
      <c r="BC9" s="129"/>
      <c r="BD9" s="131"/>
      <c r="BE9" s="127"/>
      <c r="BF9" s="129"/>
      <c r="BG9" s="131"/>
      <c r="BH9" s="127"/>
      <c r="BI9" s="129"/>
      <c r="BJ9" s="189"/>
      <c r="BK9" s="189"/>
      <c r="BL9" s="189"/>
      <c r="BM9" s="189"/>
      <c r="BN9" s="189"/>
      <c r="BO9" s="189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</row>
    <row r="10" spans="1:82" ht="13.5">
      <c r="A10" s="6"/>
      <c r="B10" s="75" t="s">
        <v>181</v>
      </c>
      <c r="C10" s="163" t="s">
        <v>88</v>
      </c>
      <c r="D10" s="290">
        <f t="shared" si="0"/>
        <v>3</v>
      </c>
      <c r="E10" s="213">
        <f t="shared" si="1"/>
      </c>
      <c r="F10" s="77">
        <f t="shared" si="2"/>
      </c>
      <c r="G10" s="130"/>
      <c r="H10" s="131"/>
      <c r="I10" s="127">
        <f t="shared" si="3"/>
      </c>
      <c r="J10" s="129"/>
      <c r="K10" s="131"/>
      <c r="L10" s="127">
        <f t="shared" si="4"/>
      </c>
      <c r="M10" s="129"/>
      <c r="N10" s="131"/>
      <c r="O10" s="127">
        <f t="shared" si="5"/>
      </c>
      <c r="P10" s="129"/>
      <c r="Q10" s="131"/>
      <c r="R10" s="127">
        <f t="shared" si="6"/>
      </c>
      <c r="S10" s="129"/>
      <c r="T10" s="131">
        <v>1</v>
      </c>
      <c r="U10" s="127">
        <f t="shared" si="7"/>
      </c>
      <c r="V10" s="129"/>
      <c r="W10" s="131"/>
      <c r="X10" s="127">
        <f t="shared" si="8"/>
      </c>
      <c r="Y10" s="129"/>
      <c r="Z10" s="131">
        <v>1</v>
      </c>
      <c r="AA10" s="127">
        <f t="shared" si="9"/>
      </c>
      <c r="AB10" s="129"/>
      <c r="AC10" s="131">
        <v>1</v>
      </c>
      <c r="AD10" s="127">
        <f t="shared" si="10"/>
      </c>
      <c r="AE10" s="129"/>
      <c r="AF10" s="131"/>
      <c r="AG10" s="127"/>
      <c r="AH10" s="129"/>
      <c r="AI10" s="131"/>
      <c r="AJ10" s="127"/>
      <c r="AK10" s="129"/>
      <c r="AL10" s="131"/>
      <c r="AM10" s="127"/>
      <c r="AN10" s="129"/>
      <c r="AO10" s="131"/>
      <c r="AP10" s="127"/>
      <c r="AQ10" s="129"/>
      <c r="AR10" s="131"/>
      <c r="AS10" s="127"/>
      <c r="AT10" s="129"/>
      <c r="AU10" s="131"/>
      <c r="AV10" s="127"/>
      <c r="AW10" s="129"/>
      <c r="AX10" s="131"/>
      <c r="AY10" s="127"/>
      <c r="AZ10" s="129"/>
      <c r="BA10" s="131"/>
      <c r="BB10" s="127"/>
      <c r="BC10" s="129"/>
      <c r="BD10" s="131"/>
      <c r="BE10" s="127"/>
      <c r="BF10" s="129"/>
      <c r="BG10" s="131"/>
      <c r="BH10" s="127"/>
      <c r="BI10" s="129"/>
      <c r="BJ10" s="189"/>
      <c r="BK10" s="189">
        <f t="shared" si="11"/>
      </c>
      <c r="BL10" s="189"/>
      <c r="BM10" s="189"/>
      <c r="BN10" s="189">
        <f t="shared" si="12"/>
      </c>
      <c r="BO10" s="189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</row>
    <row r="11" spans="1:82" ht="13.5">
      <c r="A11" s="6"/>
      <c r="B11" s="75" t="s">
        <v>288</v>
      </c>
      <c r="C11" s="163" t="s">
        <v>89</v>
      </c>
      <c r="D11" s="290">
        <f t="shared" si="0"/>
        <v>2</v>
      </c>
      <c r="E11" s="213">
        <f t="shared" si="1"/>
      </c>
      <c r="F11" s="77">
        <f t="shared" si="2"/>
      </c>
      <c r="G11" s="130"/>
      <c r="H11" s="131"/>
      <c r="I11" s="127"/>
      <c r="J11" s="129"/>
      <c r="K11" s="131"/>
      <c r="L11" s="127"/>
      <c r="M11" s="129"/>
      <c r="N11" s="131"/>
      <c r="O11" s="127"/>
      <c r="P11" s="129"/>
      <c r="Q11" s="131"/>
      <c r="R11" s="127"/>
      <c r="S11" s="129"/>
      <c r="T11" s="131"/>
      <c r="U11" s="127"/>
      <c r="V11" s="129"/>
      <c r="W11" s="131"/>
      <c r="X11" s="127"/>
      <c r="Y11" s="129"/>
      <c r="Z11" s="131"/>
      <c r="AA11" s="127"/>
      <c r="AB11" s="129"/>
      <c r="AC11" s="131"/>
      <c r="AD11" s="127"/>
      <c r="AE11" s="129"/>
      <c r="AF11" s="131"/>
      <c r="AG11" s="127"/>
      <c r="AH11" s="129"/>
      <c r="AI11" s="131"/>
      <c r="AJ11" s="127"/>
      <c r="AK11" s="129"/>
      <c r="AL11" s="131"/>
      <c r="AM11" s="127"/>
      <c r="AN11" s="129"/>
      <c r="AO11" s="131"/>
      <c r="AP11" s="127"/>
      <c r="AQ11" s="129"/>
      <c r="AR11" s="131"/>
      <c r="AS11" s="127"/>
      <c r="AT11" s="129"/>
      <c r="AU11" s="131"/>
      <c r="AV11" s="127"/>
      <c r="AW11" s="129"/>
      <c r="AX11" s="131"/>
      <c r="AY11" s="127"/>
      <c r="AZ11" s="129"/>
      <c r="BA11" s="131"/>
      <c r="BB11" s="127"/>
      <c r="BC11" s="129"/>
      <c r="BD11" s="131">
        <v>2</v>
      </c>
      <c r="BE11" s="127"/>
      <c r="BF11" s="129"/>
      <c r="BG11" s="131"/>
      <c r="BH11" s="127"/>
      <c r="BI11" s="129"/>
      <c r="BJ11" s="189"/>
      <c r="BK11" s="189">
        <f t="shared" si="11"/>
      </c>
      <c r="BL11" s="189"/>
      <c r="BM11" s="189"/>
      <c r="BN11" s="189">
        <f t="shared" si="12"/>
      </c>
      <c r="BO11" s="189"/>
      <c r="BP11" s="33"/>
      <c r="BQ11" s="33">
        <f>IF(BR11="","","/")</f>
      </c>
      <c r="BR11" s="33"/>
      <c r="BS11" s="33"/>
      <c r="BT11" s="33">
        <f>IF(BU11="","","/")</f>
      </c>
      <c r="BU11" s="33"/>
      <c r="BV11" s="33"/>
      <c r="BW11" s="33"/>
      <c r="BX11" s="33"/>
      <c r="BY11" s="33"/>
      <c r="BZ11" s="33"/>
      <c r="CA11" s="33"/>
      <c r="CB11" s="33"/>
      <c r="CC11" s="33"/>
      <c r="CD11" s="33"/>
    </row>
    <row r="12" spans="1:82" ht="13.5">
      <c r="A12" s="6"/>
      <c r="B12" s="75" t="s">
        <v>48</v>
      </c>
      <c r="C12" s="164" t="s">
        <v>88</v>
      </c>
      <c r="D12" s="290">
        <f t="shared" si="0"/>
        <v>2</v>
      </c>
      <c r="E12" s="213">
        <f t="shared" si="1"/>
      </c>
      <c r="F12" s="77">
        <f t="shared" si="2"/>
      </c>
      <c r="G12" s="130"/>
      <c r="H12" s="131"/>
      <c r="I12" s="127">
        <f>IF(J12="","","/")</f>
      </c>
      <c r="J12" s="129"/>
      <c r="K12" s="131">
        <v>1</v>
      </c>
      <c r="L12" s="127">
        <f>IF(M12="","","/")</f>
      </c>
      <c r="M12" s="129"/>
      <c r="N12" s="131"/>
      <c r="O12" s="127">
        <f>IF(P12="","","/")</f>
      </c>
      <c r="P12" s="129"/>
      <c r="Q12" s="131"/>
      <c r="R12" s="127">
        <f>IF(S12="","","/")</f>
      </c>
      <c r="S12" s="129"/>
      <c r="T12" s="131"/>
      <c r="U12" s="127">
        <f>IF(V12="","","/")</f>
      </c>
      <c r="V12" s="129"/>
      <c r="W12" s="131"/>
      <c r="X12" s="127">
        <f>IF(Y12="","","/")</f>
      </c>
      <c r="Y12" s="129"/>
      <c r="Z12" s="131"/>
      <c r="AA12" s="127">
        <f>IF(AB12="","","/")</f>
      </c>
      <c r="AB12" s="129"/>
      <c r="AC12" s="131"/>
      <c r="AD12" s="127">
        <f>IF(AE12="","","/")</f>
      </c>
      <c r="AE12" s="129"/>
      <c r="AF12" s="131"/>
      <c r="AG12" s="127"/>
      <c r="AH12" s="129"/>
      <c r="AI12" s="131">
        <v>1</v>
      </c>
      <c r="AJ12" s="127"/>
      <c r="AK12" s="129"/>
      <c r="AL12" s="131"/>
      <c r="AM12" s="127"/>
      <c r="AN12" s="129"/>
      <c r="AO12" s="131"/>
      <c r="AP12" s="127"/>
      <c r="AQ12" s="129"/>
      <c r="AR12" s="131"/>
      <c r="AS12" s="127"/>
      <c r="AT12" s="129"/>
      <c r="AU12" s="131"/>
      <c r="AV12" s="127"/>
      <c r="AW12" s="129"/>
      <c r="AX12" s="131"/>
      <c r="AY12" s="127"/>
      <c r="AZ12" s="129"/>
      <c r="BA12" s="131"/>
      <c r="BB12" s="127"/>
      <c r="BC12" s="129"/>
      <c r="BD12" s="131"/>
      <c r="BE12" s="127"/>
      <c r="BF12" s="129"/>
      <c r="BG12" s="131"/>
      <c r="BH12" s="127"/>
      <c r="BI12" s="129"/>
      <c r="BJ12" s="189"/>
      <c r="BK12" s="189"/>
      <c r="BL12" s="189"/>
      <c r="BM12" s="189"/>
      <c r="BN12" s="189"/>
      <c r="BO12" s="189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</row>
    <row r="13" spans="1:82" ht="13.5">
      <c r="A13" s="6"/>
      <c r="B13" s="75" t="s">
        <v>47</v>
      </c>
      <c r="C13" s="163" t="s">
        <v>88</v>
      </c>
      <c r="D13" s="290">
        <f t="shared" si="0"/>
        <v>2</v>
      </c>
      <c r="E13" s="213">
        <f t="shared" si="1"/>
      </c>
      <c r="F13" s="77">
        <f t="shared" si="2"/>
      </c>
      <c r="G13" s="130"/>
      <c r="H13" s="131"/>
      <c r="I13" s="127">
        <f>IF(J13="","","/")</f>
      </c>
      <c r="J13" s="129"/>
      <c r="K13" s="131"/>
      <c r="L13" s="127">
        <f>IF(M13="","","/")</f>
      </c>
      <c r="M13" s="129"/>
      <c r="N13" s="131"/>
      <c r="O13" s="127">
        <f>IF(P13="","","/")</f>
      </c>
      <c r="P13" s="129"/>
      <c r="Q13" s="131">
        <v>1</v>
      </c>
      <c r="R13" s="127">
        <f>IF(S13="","","/")</f>
      </c>
      <c r="S13" s="129"/>
      <c r="T13" s="131"/>
      <c r="U13" s="127">
        <f>IF(V13="","","/")</f>
      </c>
      <c r="V13" s="129"/>
      <c r="W13" s="131"/>
      <c r="X13" s="127">
        <f>IF(Y13="","","/")</f>
      </c>
      <c r="Y13" s="129"/>
      <c r="Z13" s="131"/>
      <c r="AA13" s="127">
        <f>IF(AB13="","","/")</f>
      </c>
      <c r="AB13" s="129"/>
      <c r="AC13" s="131"/>
      <c r="AD13" s="127">
        <f>IF(AE13="","","/")</f>
      </c>
      <c r="AE13" s="129"/>
      <c r="AF13" s="131"/>
      <c r="AG13" s="127">
        <f>IF(AH13="","","/")</f>
      </c>
      <c r="AH13" s="129"/>
      <c r="AI13" s="131"/>
      <c r="AJ13" s="127">
        <f>IF(AK13="","","/")</f>
      </c>
      <c r="AK13" s="129"/>
      <c r="AL13" s="131"/>
      <c r="AM13" s="127">
        <f>IF(AN13="","","/")</f>
      </c>
      <c r="AN13" s="129"/>
      <c r="AO13" s="131"/>
      <c r="AP13" s="127">
        <f>IF(AQ13="","","/")</f>
      </c>
      <c r="AQ13" s="129"/>
      <c r="AR13" s="131"/>
      <c r="AS13" s="127">
        <f>IF(AT13="","","/")</f>
      </c>
      <c r="AT13" s="129"/>
      <c r="AU13" s="131"/>
      <c r="AV13" s="127">
        <f>IF(AW13="","","/")</f>
      </c>
      <c r="AW13" s="129"/>
      <c r="AX13" s="131">
        <v>1</v>
      </c>
      <c r="AY13" s="127">
        <f>IF(AZ13="","","/")</f>
      </c>
      <c r="AZ13" s="129"/>
      <c r="BA13" s="131"/>
      <c r="BB13" s="127">
        <f>IF(BC13="","","/")</f>
      </c>
      <c r="BC13" s="129"/>
      <c r="BD13" s="131"/>
      <c r="BE13" s="127">
        <f>IF(BF13="","","/")</f>
      </c>
      <c r="BF13" s="129"/>
      <c r="BG13" s="131"/>
      <c r="BH13" s="127">
        <f>IF(BI13="","","/")</f>
      </c>
      <c r="BI13" s="129"/>
      <c r="BJ13" s="189"/>
      <c r="BK13" s="189">
        <f t="shared" si="11"/>
      </c>
      <c r="BL13" s="189"/>
      <c r="BM13" s="189"/>
      <c r="BN13" s="189">
        <f t="shared" si="12"/>
      </c>
      <c r="BO13" s="189"/>
      <c r="BP13" s="33"/>
      <c r="BQ13" s="33">
        <f>IF(BR13="","","/")</f>
      </c>
      <c r="BR13" s="33"/>
      <c r="BS13" s="33"/>
      <c r="BT13" s="33">
        <f>IF(BU13="","","/")</f>
      </c>
      <c r="BU13" s="33"/>
      <c r="BV13" s="33"/>
      <c r="BW13" s="33">
        <f>IF(BX13="","","/")</f>
      </c>
      <c r="BX13" s="33"/>
      <c r="BY13" s="33"/>
      <c r="BZ13" s="33">
        <f>IF(CA13="","","/")</f>
      </c>
      <c r="CA13" s="33"/>
      <c r="CB13" s="33"/>
      <c r="CC13" s="33">
        <f>IF(CD13="","","/")</f>
      </c>
      <c r="CD13" s="33"/>
    </row>
    <row r="14" spans="1:82" ht="13.5">
      <c r="A14" s="6"/>
      <c r="B14" s="75" t="s">
        <v>65</v>
      </c>
      <c r="C14" s="163" t="s">
        <v>89</v>
      </c>
      <c r="D14" s="290">
        <f t="shared" si="0"/>
        <v>1</v>
      </c>
      <c r="E14" s="213">
        <f t="shared" si="1"/>
      </c>
      <c r="F14" s="77">
        <f t="shared" si="2"/>
      </c>
      <c r="G14" s="130"/>
      <c r="H14" s="131"/>
      <c r="I14" s="127"/>
      <c r="J14" s="129"/>
      <c r="K14" s="131"/>
      <c r="L14" s="127"/>
      <c r="M14" s="129"/>
      <c r="N14" s="131"/>
      <c r="O14" s="127"/>
      <c r="P14" s="129"/>
      <c r="Q14" s="131"/>
      <c r="R14" s="127"/>
      <c r="S14" s="129"/>
      <c r="T14" s="131"/>
      <c r="U14" s="127"/>
      <c r="V14" s="129"/>
      <c r="W14" s="131"/>
      <c r="X14" s="127"/>
      <c r="Y14" s="129"/>
      <c r="Z14" s="131"/>
      <c r="AA14" s="127"/>
      <c r="AB14" s="129"/>
      <c r="AC14" s="131"/>
      <c r="AD14" s="127"/>
      <c r="AE14" s="129"/>
      <c r="AF14" s="131"/>
      <c r="AG14" s="127"/>
      <c r="AH14" s="129"/>
      <c r="AI14" s="131">
        <v>1</v>
      </c>
      <c r="AJ14" s="127"/>
      <c r="AK14" s="129"/>
      <c r="AL14" s="131"/>
      <c r="AM14" s="127"/>
      <c r="AN14" s="129"/>
      <c r="AO14" s="131"/>
      <c r="AP14" s="127"/>
      <c r="AQ14" s="129"/>
      <c r="AR14" s="131"/>
      <c r="AS14" s="127"/>
      <c r="AT14" s="129"/>
      <c r="AU14" s="131"/>
      <c r="AV14" s="127"/>
      <c r="AW14" s="129"/>
      <c r="AX14" s="131"/>
      <c r="AY14" s="127"/>
      <c r="AZ14" s="129"/>
      <c r="BA14" s="131"/>
      <c r="BB14" s="127"/>
      <c r="BC14" s="129"/>
      <c r="BD14" s="131"/>
      <c r="BE14" s="127"/>
      <c r="BF14" s="129"/>
      <c r="BG14" s="131"/>
      <c r="BH14" s="127"/>
      <c r="BI14" s="129"/>
      <c r="BJ14" s="189"/>
      <c r="BK14" s="189">
        <f t="shared" si="11"/>
      </c>
      <c r="BL14" s="189"/>
      <c r="BM14" s="189"/>
      <c r="BN14" s="189">
        <f t="shared" si="12"/>
      </c>
      <c r="BO14" s="189"/>
      <c r="BP14" s="33"/>
      <c r="BQ14" s="33">
        <f>IF(BR14="","","/")</f>
      </c>
      <c r="BR14" s="33"/>
      <c r="BS14" s="33"/>
      <c r="BT14" s="33">
        <f>IF(BU14="","","/")</f>
      </c>
      <c r="BU14" s="33"/>
      <c r="BV14" s="33"/>
      <c r="BW14" s="33">
        <f>IF(BX14="","","/")</f>
      </c>
      <c r="BX14" s="33"/>
      <c r="BY14" s="33"/>
      <c r="BZ14" s="33">
        <f>IF(CA14="","","/")</f>
      </c>
      <c r="CA14" s="33"/>
      <c r="CB14" s="33"/>
      <c r="CC14" s="33">
        <f>IF(CD14="","","/")</f>
      </c>
      <c r="CD14" s="33"/>
    </row>
    <row r="15" spans="1:82" ht="13.5">
      <c r="A15" s="6"/>
      <c r="B15" s="75" t="s">
        <v>271</v>
      </c>
      <c r="C15" s="163" t="s">
        <v>89</v>
      </c>
      <c r="D15" s="290">
        <f t="shared" si="0"/>
        <v>1</v>
      </c>
      <c r="E15" s="213">
        <f t="shared" si="1"/>
      </c>
      <c r="F15" s="77">
        <f t="shared" si="2"/>
      </c>
      <c r="G15" s="130"/>
      <c r="H15" s="131"/>
      <c r="I15" s="127"/>
      <c r="J15" s="129"/>
      <c r="K15" s="131"/>
      <c r="L15" s="127"/>
      <c r="M15" s="129"/>
      <c r="N15" s="131"/>
      <c r="O15" s="127"/>
      <c r="P15" s="129"/>
      <c r="Q15" s="131"/>
      <c r="R15" s="127"/>
      <c r="S15" s="129"/>
      <c r="T15" s="131"/>
      <c r="U15" s="127"/>
      <c r="V15" s="129"/>
      <c r="W15" s="131"/>
      <c r="X15" s="127"/>
      <c r="Y15" s="129"/>
      <c r="Z15" s="131"/>
      <c r="AA15" s="127"/>
      <c r="AB15" s="129"/>
      <c r="AC15" s="131"/>
      <c r="AD15" s="127"/>
      <c r="AE15" s="129"/>
      <c r="AF15" s="131"/>
      <c r="AG15" s="127"/>
      <c r="AH15" s="129"/>
      <c r="AI15" s="131"/>
      <c r="AJ15" s="127"/>
      <c r="AK15" s="129"/>
      <c r="AL15" s="131"/>
      <c r="AM15" s="127"/>
      <c r="AN15" s="129"/>
      <c r="AO15" s="131">
        <v>1</v>
      </c>
      <c r="AP15" s="127"/>
      <c r="AQ15" s="129"/>
      <c r="AR15" s="131"/>
      <c r="AS15" s="127"/>
      <c r="AT15" s="129"/>
      <c r="AU15" s="131"/>
      <c r="AV15" s="127"/>
      <c r="AW15" s="129"/>
      <c r="AX15" s="131"/>
      <c r="AY15" s="127"/>
      <c r="AZ15" s="129"/>
      <c r="BA15" s="131"/>
      <c r="BB15" s="127"/>
      <c r="BC15" s="129"/>
      <c r="BD15" s="131"/>
      <c r="BE15" s="127"/>
      <c r="BF15" s="129"/>
      <c r="BG15" s="131"/>
      <c r="BH15" s="127"/>
      <c r="BI15" s="129"/>
      <c r="BJ15" s="189"/>
      <c r="BK15" s="189">
        <f t="shared" si="11"/>
      </c>
      <c r="BL15" s="189"/>
      <c r="BM15" s="189"/>
      <c r="BN15" s="189">
        <f t="shared" si="12"/>
      </c>
      <c r="BO15" s="189"/>
      <c r="BP15" s="33"/>
      <c r="BQ15" s="153">
        <f>IF(BR15="","","/")</f>
      </c>
      <c r="BR15" s="33"/>
      <c r="BS15" s="33"/>
      <c r="BT15" s="153">
        <f>IF(BU15="","","/")</f>
      </c>
      <c r="BU15" s="33"/>
      <c r="BV15" s="33"/>
      <c r="BW15" s="153">
        <f>IF(BX15="","","/")</f>
      </c>
      <c r="BX15" s="33"/>
      <c r="BY15" s="33"/>
      <c r="BZ15" s="153">
        <f>IF(CA15="","","/")</f>
      </c>
      <c r="CA15" s="33"/>
      <c r="CB15" s="33"/>
      <c r="CC15" s="33"/>
      <c r="CD15" s="33"/>
    </row>
    <row r="16" spans="1:82" ht="13.5">
      <c r="A16" s="6"/>
      <c r="B16" s="75" t="s">
        <v>205</v>
      </c>
      <c r="C16" s="163" t="s">
        <v>89</v>
      </c>
      <c r="D16" s="290">
        <f t="shared" si="0"/>
        <v>1</v>
      </c>
      <c r="E16" s="213">
        <f t="shared" si="1"/>
      </c>
      <c r="F16" s="77">
        <f t="shared" si="2"/>
      </c>
      <c r="G16" s="130"/>
      <c r="H16" s="131"/>
      <c r="I16" s="127"/>
      <c r="J16" s="129"/>
      <c r="K16" s="131"/>
      <c r="L16" s="127"/>
      <c r="M16" s="129"/>
      <c r="N16" s="131"/>
      <c r="O16" s="127"/>
      <c r="P16" s="129"/>
      <c r="Q16" s="131"/>
      <c r="R16" s="127"/>
      <c r="S16" s="129"/>
      <c r="T16" s="131"/>
      <c r="U16" s="127"/>
      <c r="V16" s="129"/>
      <c r="W16" s="131"/>
      <c r="X16" s="127"/>
      <c r="Y16" s="129"/>
      <c r="Z16" s="131">
        <v>1</v>
      </c>
      <c r="AA16" s="127"/>
      <c r="AB16" s="129"/>
      <c r="AC16" s="131"/>
      <c r="AD16" s="127"/>
      <c r="AE16" s="129"/>
      <c r="AF16" s="131"/>
      <c r="AG16" s="127"/>
      <c r="AH16" s="129"/>
      <c r="AI16" s="131"/>
      <c r="AJ16" s="127"/>
      <c r="AK16" s="129"/>
      <c r="AL16" s="131"/>
      <c r="AM16" s="127"/>
      <c r="AN16" s="129"/>
      <c r="AO16" s="131"/>
      <c r="AP16" s="127"/>
      <c r="AQ16" s="129"/>
      <c r="AR16" s="131"/>
      <c r="AS16" s="127"/>
      <c r="AT16" s="129"/>
      <c r="AU16" s="131"/>
      <c r="AV16" s="127"/>
      <c r="AW16" s="129"/>
      <c r="AX16" s="131"/>
      <c r="AY16" s="127"/>
      <c r="AZ16" s="129"/>
      <c r="BA16" s="131"/>
      <c r="BB16" s="127"/>
      <c r="BC16" s="129"/>
      <c r="BD16" s="131"/>
      <c r="BE16" s="127"/>
      <c r="BF16" s="129"/>
      <c r="BG16" s="131"/>
      <c r="BH16" s="127"/>
      <c r="BI16" s="129"/>
      <c r="BJ16" s="189"/>
      <c r="BK16" s="189"/>
      <c r="BL16" s="189"/>
      <c r="BM16" s="189"/>
      <c r="BN16" s="189"/>
      <c r="BO16" s="189"/>
      <c r="BP16" s="33"/>
      <c r="BQ16" s="153"/>
      <c r="BR16" s="33"/>
      <c r="BS16" s="33"/>
      <c r="BT16" s="153"/>
      <c r="BU16" s="33"/>
      <c r="BV16" s="33"/>
      <c r="BW16" s="153"/>
      <c r="BX16" s="33"/>
      <c r="BY16" s="33"/>
      <c r="BZ16" s="153"/>
      <c r="CA16" s="33"/>
      <c r="CB16" s="33"/>
      <c r="CC16" s="33"/>
      <c r="CD16" s="33"/>
    </row>
    <row r="17" spans="1:82" ht="13.5">
      <c r="A17" s="6"/>
      <c r="B17" s="75" t="s">
        <v>74</v>
      </c>
      <c r="C17" s="163" t="s">
        <v>89</v>
      </c>
      <c r="D17" s="290">
        <f t="shared" si="0"/>
        <v>1</v>
      </c>
      <c r="E17" s="213">
        <f t="shared" si="1"/>
      </c>
      <c r="F17" s="77">
        <f t="shared" si="2"/>
      </c>
      <c r="G17" s="130"/>
      <c r="H17" s="131"/>
      <c r="I17" s="127">
        <f>IF(J17="","","/")</f>
      </c>
      <c r="J17" s="129"/>
      <c r="K17" s="131"/>
      <c r="L17" s="127">
        <f>IF(M17="","","/")</f>
      </c>
      <c r="M17" s="129"/>
      <c r="N17" s="131"/>
      <c r="O17" s="127">
        <f>IF(P17="","","/")</f>
      </c>
      <c r="P17" s="129"/>
      <c r="Q17" s="131"/>
      <c r="R17" s="127">
        <f>IF(S17="","","/")</f>
      </c>
      <c r="S17" s="129"/>
      <c r="T17" s="131">
        <v>1</v>
      </c>
      <c r="U17" s="127">
        <f>IF(V17="","","/")</f>
      </c>
      <c r="V17" s="129"/>
      <c r="W17" s="131"/>
      <c r="X17" s="127">
        <f>IF(Y17="","","/")</f>
      </c>
      <c r="Y17" s="129"/>
      <c r="Z17" s="131"/>
      <c r="AA17" s="127">
        <f>IF(AB17="","","/")</f>
      </c>
      <c r="AB17" s="129"/>
      <c r="AC17" s="131"/>
      <c r="AD17" s="127">
        <f>IF(AE17="","","/")</f>
      </c>
      <c r="AE17" s="129"/>
      <c r="AF17" s="131"/>
      <c r="AG17" s="127"/>
      <c r="AH17" s="129"/>
      <c r="AI17" s="131"/>
      <c r="AJ17" s="127"/>
      <c r="AK17" s="129"/>
      <c r="AL17" s="131"/>
      <c r="AM17" s="127"/>
      <c r="AN17" s="129"/>
      <c r="AO17" s="131"/>
      <c r="AP17" s="127"/>
      <c r="AQ17" s="129"/>
      <c r="AR17" s="131"/>
      <c r="AS17" s="127"/>
      <c r="AT17" s="129"/>
      <c r="AU17" s="131"/>
      <c r="AV17" s="127"/>
      <c r="AW17" s="129"/>
      <c r="AX17" s="131"/>
      <c r="AY17" s="127"/>
      <c r="AZ17" s="129"/>
      <c r="BA17" s="131"/>
      <c r="BB17" s="127"/>
      <c r="BC17" s="129"/>
      <c r="BD17" s="131"/>
      <c r="BE17" s="127"/>
      <c r="BF17" s="129"/>
      <c r="BG17" s="131"/>
      <c r="BH17" s="127"/>
      <c r="BI17" s="129"/>
      <c r="BJ17" s="189"/>
      <c r="BK17" s="189"/>
      <c r="BL17" s="189"/>
      <c r="BM17" s="189"/>
      <c r="BN17" s="189"/>
      <c r="BO17" s="189"/>
      <c r="BP17" s="33"/>
      <c r="BQ17" s="153"/>
      <c r="BR17" s="33"/>
      <c r="BS17" s="33"/>
      <c r="BT17" s="153"/>
      <c r="BU17" s="33"/>
      <c r="BV17" s="33"/>
      <c r="BW17" s="153"/>
      <c r="BX17" s="33"/>
      <c r="BY17" s="33"/>
      <c r="BZ17" s="153"/>
      <c r="CA17" s="33"/>
      <c r="CB17" s="33"/>
      <c r="CC17" s="33"/>
      <c r="CD17" s="33"/>
    </row>
    <row r="18" spans="1:82" ht="13.5">
      <c r="A18" s="6"/>
      <c r="B18" s="75" t="s">
        <v>180</v>
      </c>
      <c r="C18" s="163" t="s">
        <v>89</v>
      </c>
      <c r="D18" s="290">
        <f t="shared" si="0"/>
        <v>1</v>
      </c>
      <c r="E18" s="213">
        <f t="shared" si="1"/>
      </c>
      <c r="F18" s="77">
        <f t="shared" si="2"/>
      </c>
      <c r="G18" s="130"/>
      <c r="H18" s="131"/>
      <c r="I18" s="127">
        <f>IF(J18="","","/")</f>
      </c>
      <c r="J18" s="129"/>
      <c r="K18" s="131"/>
      <c r="L18" s="127">
        <f>IF(M18="","","/")</f>
      </c>
      <c r="M18" s="129"/>
      <c r="N18" s="131"/>
      <c r="O18" s="127">
        <f>IF(P18="","","/")</f>
      </c>
      <c r="P18" s="129"/>
      <c r="Q18" s="131"/>
      <c r="R18" s="127">
        <f>IF(S18="","","/")</f>
      </c>
      <c r="S18" s="129"/>
      <c r="T18" s="131">
        <v>1</v>
      </c>
      <c r="U18" s="127">
        <f>IF(V18="","","/")</f>
      </c>
      <c r="V18" s="129"/>
      <c r="W18" s="131"/>
      <c r="X18" s="127">
        <f>IF(Y18="","","/")</f>
      </c>
      <c r="Y18" s="129"/>
      <c r="Z18" s="131"/>
      <c r="AA18" s="127">
        <f>IF(AB18="","","/")</f>
      </c>
      <c r="AB18" s="129"/>
      <c r="AC18" s="131"/>
      <c r="AD18" s="127">
        <f>IF(AE18="","","/")</f>
      </c>
      <c r="AE18" s="129"/>
      <c r="AF18" s="131"/>
      <c r="AG18" s="127"/>
      <c r="AH18" s="129"/>
      <c r="AI18" s="131"/>
      <c r="AJ18" s="127"/>
      <c r="AK18" s="129"/>
      <c r="AL18" s="131"/>
      <c r="AM18" s="127"/>
      <c r="AN18" s="129"/>
      <c r="AO18" s="131"/>
      <c r="AP18" s="127"/>
      <c r="AQ18" s="129"/>
      <c r="AR18" s="131"/>
      <c r="AS18" s="127"/>
      <c r="AT18" s="129"/>
      <c r="AU18" s="131"/>
      <c r="AV18" s="127"/>
      <c r="AW18" s="129"/>
      <c r="AX18" s="131"/>
      <c r="AY18" s="127"/>
      <c r="AZ18" s="129"/>
      <c r="BA18" s="131"/>
      <c r="BB18" s="127"/>
      <c r="BC18" s="129"/>
      <c r="BD18" s="131"/>
      <c r="BE18" s="127"/>
      <c r="BF18" s="129"/>
      <c r="BG18" s="131"/>
      <c r="BH18" s="127"/>
      <c r="BI18" s="129"/>
      <c r="BJ18" s="189"/>
      <c r="BK18" s="189"/>
      <c r="BL18" s="189"/>
      <c r="BM18" s="189"/>
      <c r="BN18" s="189"/>
      <c r="BO18" s="189"/>
      <c r="BP18" s="33"/>
      <c r="BQ18" s="153"/>
      <c r="BR18" s="33"/>
      <c r="BS18" s="33"/>
      <c r="BT18" s="153"/>
      <c r="BU18" s="33"/>
      <c r="BV18" s="33"/>
      <c r="BW18" s="153"/>
      <c r="BX18" s="33"/>
      <c r="BY18" s="33"/>
      <c r="BZ18" s="153"/>
      <c r="CA18" s="33"/>
      <c r="CB18" s="33"/>
      <c r="CC18" s="33"/>
      <c r="CD18" s="33"/>
    </row>
    <row r="19" spans="1:82" ht="13.5">
      <c r="A19" s="6"/>
      <c r="B19" s="75" t="s">
        <v>63</v>
      </c>
      <c r="C19" s="163" t="s">
        <v>89</v>
      </c>
      <c r="D19" s="290">
        <f t="shared" si="0"/>
        <v>1</v>
      </c>
      <c r="E19" s="213">
        <f t="shared" si="1"/>
      </c>
      <c r="F19" s="77">
        <f t="shared" si="2"/>
      </c>
      <c r="G19" s="130"/>
      <c r="H19" s="131"/>
      <c r="I19" s="127">
        <f>IF(J19="","","/")</f>
      </c>
      <c r="J19" s="129"/>
      <c r="K19" s="131"/>
      <c r="L19" s="127">
        <f>IF(M19="","","/")</f>
      </c>
      <c r="M19" s="129"/>
      <c r="N19" s="131"/>
      <c r="O19" s="127">
        <f>IF(P19="","","/")</f>
      </c>
      <c r="P19" s="129"/>
      <c r="Q19" s="131"/>
      <c r="R19" s="127">
        <f>IF(S19="","","/")</f>
      </c>
      <c r="S19" s="129"/>
      <c r="T19" s="131"/>
      <c r="U19" s="127">
        <f>IF(V19="","","/")</f>
      </c>
      <c r="V19" s="129"/>
      <c r="W19" s="131">
        <v>1</v>
      </c>
      <c r="X19" s="127">
        <f>IF(Y19="","","/")</f>
      </c>
      <c r="Y19" s="129"/>
      <c r="Z19" s="131"/>
      <c r="AA19" s="127">
        <f>IF(AB19="","","/")</f>
      </c>
      <c r="AB19" s="129"/>
      <c r="AC19" s="131"/>
      <c r="AD19" s="127">
        <f>IF(AE19="","","/")</f>
      </c>
      <c r="AE19" s="129"/>
      <c r="AF19" s="131"/>
      <c r="AG19" s="127"/>
      <c r="AH19" s="129"/>
      <c r="AI19" s="131"/>
      <c r="AJ19" s="127"/>
      <c r="AK19" s="129"/>
      <c r="AL19" s="131"/>
      <c r="AM19" s="127"/>
      <c r="AN19" s="129"/>
      <c r="AO19" s="131"/>
      <c r="AP19" s="127"/>
      <c r="AQ19" s="129"/>
      <c r="AR19" s="131"/>
      <c r="AS19" s="127"/>
      <c r="AT19" s="129"/>
      <c r="AU19" s="131"/>
      <c r="AV19" s="127"/>
      <c r="AW19" s="129"/>
      <c r="AX19" s="131"/>
      <c r="AY19" s="127"/>
      <c r="AZ19" s="129"/>
      <c r="BA19" s="131"/>
      <c r="BB19" s="127"/>
      <c r="BC19" s="129"/>
      <c r="BD19" s="131"/>
      <c r="BE19" s="127"/>
      <c r="BF19" s="129"/>
      <c r="BG19" s="131"/>
      <c r="BH19" s="127"/>
      <c r="BI19" s="129"/>
      <c r="BJ19" s="189"/>
      <c r="BK19" s="189"/>
      <c r="BL19" s="189"/>
      <c r="BM19" s="189"/>
      <c r="BN19" s="189"/>
      <c r="BO19" s="189"/>
      <c r="BP19" s="33"/>
      <c r="BQ19" s="153"/>
      <c r="BR19" s="33"/>
      <c r="BS19" s="33"/>
      <c r="BT19" s="153"/>
      <c r="BU19" s="33"/>
      <c r="BV19" s="33"/>
      <c r="BW19" s="153"/>
      <c r="BX19" s="33"/>
      <c r="BY19" s="33"/>
      <c r="BZ19" s="153"/>
      <c r="CA19" s="33"/>
      <c r="CB19" s="33"/>
      <c r="CC19" s="33"/>
      <c r="CD19" s="33"/>
    </row>
    <row r="20" spans="1:82" ht="13.5">
      <c r="A20" s="6"/>
      <c r="B20" s="75" t="s">
        <v>290</v>
      </c>
      <c r="C20" s="164" t="s">
        <v>90</v>
      </c>
      <c r="D20" s="290">
        <f t="shared" si="0"/>
        <v>1</v>
      </c>
      <c r="E20" s="213">
        <f t="shared" si="1"/>
      </c>
      <c r="F20" s="77">
        <f t="shared" si="2"/>
      </c>
      <c r="G20" s="130"/>
      <c r="H20" s="131"/>
      <c r="I20" s="127"/>
      <c r="J20" s="129"/>
      <c r="K20" s="131"/>
      <c r="L20" s="127"/>
      <c r="M20" s="129"/>
      <c r="N20" s="131"/>
      <c r="O20" s="127"/>
      <c r="P20" s="129"/>
      <c r="Q20" s="131"/>
      <c r="R20" s="127"/>
      <c r="S20" s="129"/>
      <c r="T20" s="131"/>
      <c r="U20" s="127"/>
      <c r="V20" s="129"/>
      <c r="W20" s="131"/>
      <c r="X20" s="127"/>
      <c r="Y20" s="129"/>
      <c r="Z20" s="131"/>
      <c r="AA20" s="127"/>
      <c r="AB20" s="129"/>
      <c r="AC20" s="131"/>
      <c r="AD20" s="127"/>
      <c r="AE20" s="129"/>
      <c r="AF20" s="131"/>
      <c r="AG20" s="127"/>
      <c r="AH20" s="129"/>
      <c r="AI20" s="131"/>
      <c r="AJ20" s="127"/>
      <c r="AK20" s="129"/>
      <c r="AL20" s="131"/>
      <c r="AM20" s="127"/>
      <c r="AN20" s="129"/>
      <c r="AO20" s="131"/>
      <c r="AP20" s="127"/>
      <c r="AQ20" s="129"/>
      <c r="AR20" s="131"/>
      <c r="AS20" s="127"/>
      <c r="AT20" s="129"/>
      <c r="AU20" s="131"/>
      <c r="AV20" s="127"/>
      <c r="AW20" s="129"/>
      <c r="AX20" s="131"/>
      <c r="AY20" s="127"/>
      <c r="AZ20" s="129"/>
      <c r="BA20" s="131"/>
      <c r="BB20" s="127"/>
      <c r="BC20" s="129"/>
      <c r="BD20" s="131">
        <v>1</v>
      </c>
      <c r="BE20" s="127"/>
      <c r="BF20" s="129"/>
      <c r="BG20" s="131"/>
      <c r="BH20" s="127"/>
      <c r="BI20" s="129"/>
      <c r="BJ20" s="189"/>
      <c r="BK20" s="189">
        <f t="shared" si="11"/>
      </c>
      <c r="BL20" s="189"/>
      <c r="BM20" s="189"/>
      <c r="BN20" s="189">
        <f t="shared" si="12"/>
      </c>
      <c r="BO20" s="189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</row>
    <row r="21" spans="1:82" ht="13.5">
      <c r="A21" s="6"/>
      <c r="B21" s="75" t="s">
        <v>179</v>
      </c>
      <c r="C21" s="164" t="s">
        <v>90</v>
      </c>
      <c r="D21" s="290">
        <f t="shared" si="0"/>
        <v>1</v>
      </c>
      <c r="E21" s="213">
        <f t="shared" si="1"/>
      </c>
      <c r="F21" s="77">
        <f t="shared" si="2"/>
      </c>
      <c r="G21" s="130"/>
      <c r="H21" s="131"/>
      <c r="I21" s="127">
        <f>IF(J21="","","/")</f>
      </c>
      <c r="J21" s="129"/>
      <c r="K21" s="131"/>
      <c r="L21" s="127">
        <f>IF(M21="","","/")</f>
      </c>
      <c r="M21" s="129"/>
      <c r="N21" s="131">
        <v>1</v>
      </c>
      <c r="O21" s="127">
        <f>IF(P21="","","/")</f>
      </c>
      <c r="P21" s="129"/>
      <c r="Q21" s="131"/>
      <c r="R21" s="127">
        <f>IF(S21="","","/")</f>
      </c>
      <c r="S21" s="129"/>
      <c r="T21" s="131"/>
      <c r="U21" s="127">
        <f>IF(V21="","","/")</f>
      </c>
      <c r="V21" s="129"/>
      <c r="W21" s="131"/>
      <c r="X21" s="127">
        <f>IF(Y21="","","/")</f>
      </c>
      <c r="Y21" s="129"/>
      <c r="Z21" s="131"/>
      <c r="AA21" s="127">
        <f>IF(AB21="","","/")</f>
      </c>
      <c r="AB21" s="129"/>
      <c r="AC21" s="131"/>
      <c r="AD21" s="127">
        <f>IF(AE21="","","/")</f>
      </c>
      <c r="AE21" s="129"/>
      <c r="AF21" s="131"/>
      <c r="AG21" s="127"/>
      <c r="AH21" s="129"/>
      <c r="AI21" s="131"/>
      <c r="AJ21" s="127"/>
      <c r="AK21" s="129"/>
      <c r="AL21" s="131"/>
      <c r="AM21" s="127"/>
      <c r="AN21" s="129"/>
      <c r="AO21" s="131"/>
      <c r="AP21" s="127"/>
      <c r="AQ21" s="129"/>
      <c r="AR21" s="131"/>
      <c r="AS21" s="127"/>
      <c r="AT21" s="129"/>
      <c r="AU21" s="131"/>
      <c r="AV21" s="127"/>
      <c r="AW21" s="129"/>
      <c r="AX21" s="131"/>
      <c r="AY21" s="127"/>
      <c r="AZ21" s="129"/>
      <c r="BA21" s="131"/>
      <c r="BB21" s="127"/>
      <c r="BC21" s="129"/>
      <c r="BD21" s="131"/>
      <c r="BE21" s="127"/>
      <c r="BF21" s="129"/>
      <c r="BG21" s="131"/>
      <c r="BH21" s="127"/>
      <c r="BI21" s="129"/>
      <c r="BJ21" s="189"/>
      <c r="BK21" s="189"/>
      <c r="BL21" s="189"/>
      <c r="BM21" s="189"/>
      <c r="BN21" s="189"/>
      <c r="BO21" s="189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</row>
    <row r="22" spans="1:82" ht="13.5">
      <c r="A22" s="6"/>
      <c r="B22" s="75" t="s">
        <v>259</v>
      </c>
      <c r="C22" s="164" t="s">
        <v>177</v>
      </c>
      <c r="D22" s="290">
        <f t="shared" si="0"/>
        <v>1</v>
      </c>
      <c r="E22" s="213">
        <f t="shared" si="1"/>
      </c>
      <c r="F22" s="77">
        <f t="shared" si="2"/>
      </c>
      <c r="G22" s="130"/>
      <c r="H22" s="131"/>
      <c r="I22" s="127"/>
      <c r="J22" s="129"/>
      <c r="K22" s="131"/>
      <c r="L22" s="127"/>
      <c r="M22" s="129"/>
      <c r="N22" s="131"/>
      <c r="O22" s="127"/>
      <c r="P22" s="129"/>
      <c r="Q22" s="131"/>
      <c r="R22" s="127"/>
      <c r="S22" s="129"/>
      <c r="T22" s="131"/>
      <c r="U22" s="127"/>
      <c r="V22" s="129"/>
      <c r="W22" s="131"/>
      <c r="X22" s="127"/>
      <c r="Y22" s="129"/>
      <c r="Z22" s="131"/>
      <c r="AA22" s="127"/>
      <c r="AB22" s="129"/>
      <c r="AC22" s="131"/>
      <c r="AD22" s="127"/>
      <c r="AE22" s="129"/>
      <c r="AF22" s="131"/>
      <c r="AG22" s="127"/>
      <c r="AH22" s="129"/>
      <c r="AI22" s="131"/>
      <c r="AJ22" s="127"/>
      <c r="AK22" s="129"/>
      <c r="AL22" s="131">
        <v>1</v>
      </c>
      <c r="AM22" s="127"/>
      <c r="AN22" s="129"/>
      <c r="AO22" s="131"/>
      <c r="AP22" s="127"/>
      <c r="AQ22" s="129"/>
      <c r="AR22" s="131"/>
      <c r="AS22" s="127"/>
      <c r="AT22" s="129"/>
      <c r="AU22" s="131"/>
      <c r="AV22" s="127"/>
      <c r="AW22" s="129"/>
      <c r="AX22" s="131"/>
      <c r="AY22" s="127"/>
      <c r="AZ22" s="129"/>
      <c r="BA22" s="131"/>
      <c r="BB22" s="127"/>
      <c r="BC22" s="129"/>
      <c r="BD22" s="131"/>
      <c r="BE22" s="127"/>
      <c r="BF22" s="129"/>
      <c r="BG22" s="131"/>
      <c r="BH22" s="127"/>
      <c r="BI22" s="129"/>
      <c r="BJ22" s="189"/>
      <c r="BK22" s="189">
        <f t="shared" si="11"/>
      </c>
      <c r="BL22" s="189"/>
      <c r="BM22" s="189"/>
      <c r="BN22" s="189">
        <f t="shared" si="12"/>
      </c>
      <c r="BO22" s="189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</row>
    <row r="23" spans="1:82" ht="13.5">
      <c r="A23" s="6"/>
      <c r="B23" s="75" t="s">
        <v>276</v>
      </c>
      <c r="C23" s="164" t="s">
        <v>90</v>
      </c>
      <c r="D23" s="290">
        <f t="shared" si="0"/>
        <v>1</v>
      </c>
      <c r="E23" s="213">
        <f t="shared" si="1"/>
      </c>
      <c r="F23" s="77">
        <f t="shared" si="2"/>
      </c>
      <c r="G23" s="130"/>
      <c r="H23" s="131"/>
      <c r="I23" s="127"/>
      <c r="J23" s="129"/>
      <c r="K23" s="131"/>
      <c r="L23" s="127"/>
      <c r="M23" s="129"/>
      <c r="N23" s="131"/>
      <c r="O23" s="127"/>
      <c r="P23" s="129"/>
      <c r="Q23" s="131"/>
      <c r="R23" s="127"/>
      <c r="S23" s="129"/>
      <c r="T23" s="131"/>
      <c r="U23" s="127"/>
      <c r="V23" s="129"/>
      <c r="W23" s="131"/>
      <c r="X23" s="127"/>
      <c r="Y23" s="129"/>
      <c r="Z23" s="131"/>
      <c r="AA23" s="127"/>
      <c r="AB23" s="129"/>
      <c r="AC23" s="131"/>
      <c r="AD23" s="127"/>
      <c r="AE23" s="129"/>
      <c r="AF23" s="131"/>
      <c r="AG23" s="127"/>
      <c r="AH23" s="129"/>
      <c r="AI23" s="131"/>
      <c r="AJ23" s="127"/>
      <c r="AK23" s="129"/>
      <c r="AL23" s="131"/>
      <c r="AM23" s="127"/>
      <c r="AN23" s="129"/>
      <c r="AO23" s="131"/>
      <c r="AP23" s="127"/>
      <c r="AQ23" s="129"/>
      <c r="AR23" s="131"/>
      <c r="AS23" s="127"/>
      <c r="AT23" s="129"/>
      <c r="AU23" s="131">
        <v>1</v>
      </c>
      <c r="AV23" s="127"/>
      <c r="AW23" s="129"/>
      <c r="AX23" s="131"/>
      <c r="AY23" s="127"/>
      <c r="AZ23" s="129"/>
      <c r="BA23" s="131"/>
      <c r="BB23" s="127"/>
      <c r="BC23" s="129"/>
      <c r="BD23" s="131"/>
      <c r="BE23" s="127"/>
      <c r="BF23" s="129"/>
      <c r="BG23" s="131"/>
      <c r="BH23" s="127"/>
      <c r="BI23" s="129"/>
      <c r="BJ23" s="189"/>
      <c r="BK23" s="189">
        <f>IF(BL23="","","/")</f>
      </c>
      <c r="BL23" s="189"/>
      <c r="BM23" s="189"/>
      <c r="BN23" s="189">
        <f>IF(BO23="","","/")</f>
      </c>
      <c r="BO23" s="189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</row>
    <row r="24" spans="1:82" ht="13.5">
      <c r="A24" s="6"/>
      <c r="B24" s="75" t="s">
        <v>184</v>
      </c>
      <c r="C24" s="163" t="s">
        <v>89</v>
      </c>
      <c r="D24" s="291">
        <f t="shared" si="0"/>
        <v>1</v>
      </c>
      <c r="E24" s="293">
        <f t="shared" si="1"/>
      </c>
      <c r="F24" s="83">
        <f t="shared" si="2"/>
      </c>
      <c r="G24" s="130"/>
      <c r="H24" s="131"/>
      <c r="I24" s="127"/>
      <c r="J24" s="129"/>
      <c r="K24" s="131"/>
      <c r="L24" s="127"/>
      <c r="M24" s="129"/>
      <c r="N24" s="131"/>
      <c r="O24" s="127"/>
      <c r="P24" s="129"/>
      <c r="Q24" s="131"/>
      <c r="R24" s="127"/>
      <c r="S24" s="129"/>
      <c r="T24" s="131"/>
      <c r="U24" s="127"/>
      <c r="V24" s="129"/>
      <c r="W24" s="131"/>
      <c r="X24" s="127"/>
      <c r="Y24" s="129"/>
      <c r="Z24" s="131"/>
      <c r="AA24" s="127"/>
      <c r="AB24" s="129"/>
      <c r="AC24" s="131">
        <v>1</v>
      </c>
      <c r="AD24" s="127"/>
      <c r="AE24" s="129"/>
      <c r="AF24" s="131"/>
      <c r="AG24" s="127"/>
      <c r="AH24" s="129"/>
      <c r="AI24" s="131"/>
      <c r="AJ24" s="127"/>
      <c r="AK24" s="129"/>
      <c r="AL24" s="131"/>
      <c r="AM24" s="127"/>
      <c r="AN24" s="129"/>
      <c r="AO24" s="131"/>
      <c r="AP24" s="127"/>
      <c r="AQ24" s="129"/>
      <c r="AR24" s="131"/>
      <c r="AS24" s="127"/>
      <c r="AT24" s="129"/>
      <c r="AU24" s="131"/>
      <c r="AV24" s="127"/>
      <c r="AW24" s="129"/>
      <c r="AX24" s="131"/>
      <c r="AY24" s="127"/>
      <c r="AZ24" s="129"/>
      <c r="BA24" s="131"/>
      <c r="BB24" s="127"/>
      <c r="BC24" s="129"/>
      <c r="BD24" s="131"/>
      <c r="BE24" s="127"/>
      <c r="BF24" s="129"/>
      <c r="BG24" s="131"/>
      <c r="BH24" s="127"/>
      <c r="BI24" s="129"/>
      <c r="BJ24" s="189"/>
      <c r="BK24" s="189"/>
      <c r="BL24" s="189"/>
      <c r="BM24" s="189"/>
      <c r="BN24" s="189"/>
      <c r="BO24" s="189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</row>
    <row r="25" spans="2:82" ht="13.5">
      <c r="B25" s="166"/>
      <c r="C25" s="167" t="s">
        <v>78</v>
      </c>
      <c r="D25" s="133">
        <f>IF(SUM(D4:D24)&lt;1,"",SUM(D4:D24))</f>
        <v>54</v>
      </c>
      <c r="E25" s="133" t="str">
        <f t="shared" si="1"/>
        <v>/</v>
      </c>
      <c r="F25" s="111">
        <f>IF(SUM(F4:F24)&lt;1,"",SUM(F4:F24))</f>
        <v>5</v>
      </c>
      <c r="G25" s="130"/>
      <c r="H25" s="106">
        <f>IF(SUM(H4:H24)&lt;1,"",SUM(H4:H24))</f>
        <v>1</v>
      </c>
      <c r="I25" s="106">
        <f>IF(J25="","","/")</f>
      </c>
      <c r="J25" s="202">
        <f>IF(SUM(J4:J24)&lt;1,"",SUM(J4:J24))</f>
      </c>
      <c r="K25" s="106">
        <f>IF(SUM(K4:K24)&lt;1,"",SUM(K4:K24))</f>
        <v>6</v>
      </c>
      <c r="L25" s="106">
        <f>IF(M25="","","/")</f>
      </c>
      <c r="M25" s="202">
        <f>IF(SUM(M4:M24)&lt;1,"",SUM(M4:M24))</f>
      </c>
      <c r="N25" s="106">
        <f>IF(SUM(N4:N24)&lt;1,"",SUM(N4:N24))</f>
        <v>4</v>
      </c>
      <c r="O25" s="106">
        <f>IF(P25="","","/")</f>
      </c>
      <c r="P25" s="202">
        <f>IF(SUM(P4:P24)&lt;1,"",SUM(P4:P24))</f>
      </c>
      <c r="Q25" s="106">
        <f>IF(SUM(Q4:Q24)&lt;1,"",SUM(Q4:Q24))</f>
        <v>1</v>
      </c>
      <c r="R25" s="106">
        <f>IF(S25="","","/")</f>
      </c>
      <c r="S25" s="202">
        <f>IF(SUM(S4:S24)&lt;1,"",SUM(S4:S24))</f>
      </c>
      <c r="T25" s="106">
        <f>IF(SUM(T4:T24)&lt;1,"",SUM(T4:T24))</f>
        <v>4</v>
      </c>
      <c r="U25" s="106">
        <f>IF(V25="","","/")</f>
      </c>
      <c r="V25" s="202">
        <f>IF(SUM(V4:V24)&lt;1,"",SUM(V4:V24))</f>
      </c>
      <c r="W25" s="106">
        <f>IF(SUM(W4:W24)&lt;1,"",SUM(W4:W24))</f>
        <v>5</v>
      </c>
      <c r="X25" s="106" t="str">
        <f>IF(Y25="","","/")</f>
        <v>/</v>
      </c>
      <c r="Y25" s="202">
        <f>IF(SUM(Y4:Y24)&lt;1,"",SUM(Y4:Y24))</f>
        <v>2</v>
      </c>
      <c r="Z25" s="106">
        <f>IF(SUM(Z4:Z24)&lt;1,"",SUM(Z4:Z24))</f>
        <v>4</v>
      </c>
      <c r="AA25" s="106">
        <f>IF(AB25="","","/")</f>
      </c>
      <c r="AB25" s="202">
        <f>IF(SUM(AB4:AB24)&lt;1,"",SUM(AB4:AB24))</f>
      </c>
      <c r="AC25" s="106">
        <f>IF(SUM(AC4:AC24)&lt;1,"",SUM(AC4:AC24))</f>
        <v>2</v>
      </c>
      <c r="AD25" s="106">
        <f>IF(AE25="","","/")</f>
      </c>
      <c r="AE25" s="202">
        <f>IF(SUM(AE4:AE24)&lt;1,"",SUM(AE4:AE24))</f>
      </c>
      <c r="AF25" s="106">
        <f>IF(SUM(AF4:AF24)&lt;1,"",SUM(AF4:AF24))</f>
        <v>1</v>
      </c>
      <c r="AG25" s="106" t="str">
        <f>IF(AH25="","","/")</f>
        <v>/</v>
      </c>
      <c r="AH25" s="202">
        <f>IF(SUM(AH4:AH24)&lt;1,"",SUM(AH4:AH24))</f>
        <v>1</v>
      </c>
      <c r="AI25" s="106">
        <f>IF(SUM(AI4:AI24)&lt;1,"",SUM(AI4:AI24))</f>
        <v>7</v>
      </c>
      <c r="AJ25" s="106">
        <f>IF(AK25="","","/")</f>
      </c>
      <c r="AK25" s="202">
        <f>IF(SUM(AK4:AK24)&lt;1,"",SUM(AK4:AK24))</f>
      </c>
      <c r="AL25" s="106">
        <f>IF(SUM(AL4:AL24)&lt;1,"",SUM(AL4:AL24))</f>
        <v>2</v>
      </c>
      <c r="AM25" s="106">
        <f>IF(AN25="","","/")</f>
      </c>
      <c r="AN25" s="202">
        <f>IF(SUM(AN4:AN24)&lt;1,"",SUM(AN4:AN24))</f>
      </c>
      <c r="AO25" s="106">
        <f>IF(SUM(AO4:AO24)&lt;1,"",SUM(AO4:AO24))</f>
        <v>1</v>
      </c>
      <c r="AP25" s="106">
        <f>IF(AQ25="","","/")</f>
      </c>
      <c r="AQ25" s="202">
        <f>IF(SUM(AQ4:AQ24)&lt;1,"",SUM(AQ4:AQ24))</f>
      </c>
      <c r="AR25" s="106">
        <f>IF(SUM(AR4:AR24)&lt;1,"",SUM(AR4:AR24))</f>
        <v>3</v>
      </c>
      <c r="AS25" s="106">
        <f>IF(AT25="","","/")</f>
      </c>
      <c r="AT25" s="202">
        <f>IF(SUM(AT4:AT24)&lt;1,"",SUM(AT4:AT24))</f>
      </c>
      <c r="AU25" s="106">
        <f>IF(SUM(AU4:AU24)&lt;1,"",SUM(AU4:AU24))</f>
        <v>2</v>
      </c>
      <c r="AV25" s="106">
        <f>IF(AW25="","","/")</f>
      </c>
      <c r="AW25" s="202">
        <f>IF(SUM(AW4:AW24)&lt;1,"",SUM(AW4:AW24))</f>
      </c>
      <c r="AX25" s="106">
        <f>IF(SUM(AX4:AX24)&lt;1,"",SUM(AX4:AX24))</f>
        <v>1</v>
      </c>
      <c r="AY25" s="106" t="str">
        <f>IF(AZ25="","","/")</f>
        <v>/</v>
      </c>
      <c r="AZ25" s="202">
        <f>IF(SUM(AZ4:AZ24)&lt;1,"",SUM(AZ4:AZ24))</f>
        <v>2</v>
      </c>
      <c r="BA25" s="106">
        <f>IF(SUM(BA4:BA24)&lt;1,"",SUM(BA4:BA24))</f>
        <v>3</v>
      </c>
      <c r="BB25" s="106">
        <f>IF(BC25="","","/")</f>
      </c>
      <c r="BC25" s="202">
        <f>IF(SUM(BC4:BC24)&lt;1,"",SUM(BC4:BC24))</f>
      </c>
      <c r="BD25" s="106">
        <f>IF(SUM(BD4:BD24)&lt;1,"",SUM(BD4:BD24))</f>
        <v>4</v>
      </c>
      <c r="BE25" s="106">
        <f>IF(BF25="","","/")</f>
      </c>
      <c r="BF25" s="202">
        <f>IF(SUM(BF4:BF24)&lt;1,"",SUM(BF4:BF24))</f>
      </c>
      <c r="BG25" s="106">
        <f>IF(SUM(BG4:BG24)&lt;1,"",SUM(BG4:BG24))</f>
        <v>3</v>
      </c>
      <c r="BH25" s="106">
        <f>IF(BI25="","","/")</f>
      </c>
      <c r="BI25" s="202">
        <f>IF(SUM(BI4:BI24)&lt;1,"",SUM(BI4:BI24))</f>
      </c>
      <c r="BJ25" s="144">
        <f>IF(SUM(BJ5:BJ24)&lt;1,"",SUM(BJ5:BJ24))</f>
      </c>
      <c r="BK25" s="189">
        <f t="shared" si="11"/>
      </c>
      <c r="BL25" s="144">
        <f>IF(SUM(BL5:BL24)&lt;1,"",SUM(BL5:BL24))</f>
      </c>
      <c r="BM25" s="144">
        <f>IF(SUM(BM5:BM24)&lt;1,"",SUM(BM5:BM24))</f>
      </c>
      <c r="BN25" s="189">
        <f t="shared" si="12"/>
      </c>
      <c r="BO25" s="144">
        <f>IF(SUM(BO5:BO24)&lt;1,"",SUM(BO5:BO24))</f>
      </c>
      <c r="BP25" s="31">
        <f>IF(SUM(BP5:BP24)&lt;1,"",SUM(BP5:BP24))</f>
      </c>
      <c r="BQ25" s="33">
        <f>IF(BR25="","","/")</f>
      </c>
      <c r="BR25" s="31">
        <f>IF(SUM(BR5:BR24)&lt;1,"",SUM(BR5:BR24))</f>
      </c>
      <c r="BS25" s="31">
        <f>IF(SUM(BS5:BS24)&lt;1,"",SUM(BS5:BS24))</f>
      </c>
      <c r="BT25" s="33">
        <f>IF(BU25="","","/")</f>
      </c>
      <c r="BU25" s="31">
        <f>IF(SUM(BU5:BU24)&lt;1,"",SUM(BU5:BU24))</f>
      </c>
      <c r="BV25" s="31">
        <f>IF(SUM(BV5:BV24)&lt;1,"",SUM(BV5:BV24))</f>
      </c>
      <c r="BW25" s="33">
        <f>IF(BX25="","","/")</f>
      </c>
      <c r="BX25" s="31">
        <f>IF(SUM(BX5:BX24)&lt;1,"",SUM(BX5:BX24))</f>
      </c>
      <c r="BY25" s="31">
        <f>IF(SUM(BY5:BY24)&lt;1,"",SUM(BY5:BY24))</f>
      </c>
      <c r="BZ25" s="33">
        <f>IF(CA25="","","/")</f>
      </c>
      <c r="CA25" s="31">
        <f>IF(SUM(CA5:CA24)&lt;1,"",SUM(CA5:CA24))</f>
      </c>
      <c r="CB25" s="31">
        <f>IF(SUM(CB5:CB24)&lt;1,"",SUM(CB5:CB24))</f>
      </c>
      <c r="CC25" s="33">
        <f>IF(CD25="","","/")</f>
      </c>
      <c r="CD25" s="31">
        <f>IF(SUM(CD5:CD24)&lt;1,"",SUM(CD5:CD24))</f>
      </c>
    </row>
    <row r="26" spans="14:55" ht="13.5"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X26" s="15"/>
      <c r="AY26" s="15"/>
      <c r="AZ26" s="15"/>
      <c r="BA26" s="15"/>
      <c r="BB26" s="15"/>
      <c r="BC26" s="15"/>
    </row>
  </sheetData>
  <mergeCells count="26">
    <mergeCell ref="BY2:CA3"/>
    <mergeCell ref="CB2:CD3"/>
    <mergeCell ref="BJ2:BL3"/>
    <mergeCell ref="BM2:BO3"/>
    <mergeCell ref="BP2:BR3"/>
    <mergeCell ref="BS2:BU3"/>
    <mergeCell ref="BV2:BX3"/>
    <mergeCell ref="AR2:AT3"/>
    <mergeCell ref="BG2:BI3"/>
    <mergeCell ref="AU2:AW3"/>
    <mergeCell ref="AX2:AZ3"/>
    <mergeCell ref="BA2:BC3"/>
    <mergeCell ref="BD2:BF3"/>
    <mergeCell ref="AO2:AQ3"/>
    <mergeCell ref="N2:P3"/>
    <mergeCell ref="Q2:S3"/>
    <mergeCell ref="T2:V3"/>
    <mergeCell ref="AF2:AH3"/>
    <mergeCell ref="W2:Y3"/>
    <mergeCell ref="Z2:AB3"/>
    <mergeCell ref="AC2:AE3"/>
    <mergeCell ref="AL2:AN3"/>
    <mergeCell ref="H2:J3"/>
    <mergeCell ref="K2:M3"/>
    <mergeCell ref="AI2:AK3"/>
    <mergeCell ref="B3:F3"/>
  </mergeCells>
  <printOptions/>
  <pageMargins left="0" right="0" top="0.3937007874015748" bottom="0" header="0" footer="0"/>
  <pageSetup horizontalDpi="300" verticalDpi="300" orientation="portrait" paperSize="9" r:id="rId1"/>
  <ignoredErrors>
    <ignoredError sqref="CE10:IV11 A22 CE13:IV15 A13:A15 CE22:IV22 A20 CE20:IV20 A7 A1:Y3 CE5:IV5 Z1:BI1 A25:C65536 D26:D65536 E25:E65536 F26:F65536 G25:G65536 A10:A11 BJ1:IV3 BJ25:IV65536 H26:BI65536 A5 CE7:IV7 BJ4:CD5 BJ22:CD22 BJ10:CD11 CE4:IV4 A4 BJ13:CD15 BJ20:CD20 BJ7:CD7" evalError="1" formula="1" formulaRange="1"/>
    <ignoredError sqref="BJ4:CD5 BJ22:CD22 BJ10:CD11 CE4:IV4 A4 BJ13:CD15 BJ20:CD20 BJ7:CD7" formula="1" formulaRange="1"/>
    <ignoredError sqref="F25 D25 H25:Y25 A8:A9 BJ21:IV21 BJ8:IV9 BJ17:IV17 AZ2:BA3 A21 A23:A24 Z2:AQ3 AU25 Z25:AQ25 AR2:AR3 AR25 AY25:AZ25 AS25:AT25 AV25:AW25 BB25:BC25 BE25:BF25 AS2:AV3 BA25 AX25 AW2:AW3 A17 BD25 BB2:BF3 AX2:AY3 BJ23:IV24 BH2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2:G14"/>
  <sheetViews>
    <sheetView showGridLines="0" showRowColHeaders="0" zoomScaleSheetLayoutView="100" workbookViewId="0" topLeftCell="A1">
      <selection activeCell="A162" sqref="A162"/>
    </sheetView>
  </sheetViews>
  <sheetFormatPr defaultColWidth="9.00390625" defaultRowHeight="13.5"/>
  <cols>
    <col min="1" max="1" width="1.625" style="14" customWidth="1"/>
    <col min="2" max="2" width="4.125" style="14" customWidth="1"/>
    <col min="3" max="3" width="4.625" style="14" customWidth="1"/>
    <col min="4" max="6" width="18.625" style="14" customWidth="1"/>
    <col min="7" max="7" width="30.625" style="14" customWidth="1"/>
    <col min="8" max="16384" width="9.00390625" style="14" customWidth="1"/>
  </cols>
  <sheetData>
    <row r="1" ht="12.75" customHeight="1"/>
    <row r="2" spans="2:6" ht="13.5" customHeight="1">
      <c r="B2" s="336" t="s">
        <v>9</v>
      </c>
      <c r="C2" s="337"/>
      <c r="D2" s="337"/>
      <c r="E2" s="338"/>
      <c r="F2" s="339"/>
    </row>
    <row r="3" spans="2:6" ht="3" customHeight="1">
      <c r="B3" s="48"/>
      <c r="C3" s="46"/>
      <c r="D3" s="46"/>
      <c r="E3" s="46"/>
      <c r="F3" s="46"/>
    </row>
    <row r="4" spans="2:6" ht="13.5">
      <c r="B4" s="134" t="s">
        <v>10</v>
      </c>
      <c r="C4" s="134" t="s">
        <v>11</v>
      </c>
      <c r="D4" s="340" t="s">
        <v>12</v>
      </c>
      <c r="E4" s="341"/>
      <c r="F4" s="170" t="s">
        <v>13</v>
      </c>
    </row>
    <row r="5" spans="2:7" ht="13.5">
      <c r="B5" s="49">
        <v>1</v>
      </c>
      <c r="C5" s="50">
        <v>224</v>
      </c>
      <c r="D5" s="53" t="s">
        <v>258</v>
      </c>
      <c r="E5" s="54" t="s">
        <v>484</v>
      </c>
      <c r="F5" s="54" t="s">
        <v>248</v>
      </c>
      <c r="G5" s="218" t="s">
        <v>488</v>
      </c>
    </row>
    <row r="6" spans="2:7" ht="13.5">
      <c r="B6" s="51">
        <v>2</v>
      </c>
      <c r="C6" s="52" t="s">
        <v>283</v>
      </c>
      <c r="D6" s="53" t="s">
        <v>284</v>
      </c>
      <c r="E6" s="54" t="s">
        <v>282</v>
      </c>
      <c r="F6" s="54" t="s">
        <v>267</v>
      </c>
      <c r="G6" s="22"/>
    </row>
    <row r="7" spans="2:7" ht="13.5">
      <c r="B7" s="51">
        <v>3</v>
      </c>
      <c r="C7" s="55">
        <v>87</v>
      </c>
      <c r="D7" s="53" t="s">
        <v>206</v>
      </c>
      <c r="E7" s="53" t="s">
        <v>207</v>
      </c>
      <c r="F7" s="54" t="s">
        <v>36</v>
      </c>
      <c r="G7" s="14" t="s">
        <v>2</v>
      </c>
    </row>
    <row r="8" spans="2:7" ht="13.5">
      <c r="B8" s="51">
        <v>4</v>
      </c>
      <c r="C8" s="55" t="s">
        <v>285</v>
      </c>
      <c r="D8" s="54" t="s">
        <v>286</v>
      </c>
      <c r="E8" s="54" t="s">
        <v>287</v>
      </c>
      <c r="F8" s="54" t="s">
        <v>487</v>
      </c>
      <c r="G8" s="218" t="s">
        <v>489</v>
      </c>
    </row>
    <row r="9" spans="2:7" ht="13.5">
      <c r="B9" s="51">
        <v>5</v>
      </c>
      <c r="C9" s="55">
        <v>38</v>
      </c>
      <c r="D9" s="54" t="s">
        <v>231</v>
      </c>
      <c r="E9" s="53" t="s">
        <v>232</v>
      </c>
      <c r="F9" s="54" t="s">
        <v>82</v>
      </c>
      <c r="G9" s="22"/>
    </row>
    <row r="10" spans="2:7" ht="13.5">
      <c r="B10" s="51">
        <v>6</v>
      </c>
      <c r="C10" s="55">
        <v>77</v>
      </c>
      <c r="D10" s="54" t="s">
        <v>187</v>
      </c>
      <c r="E10" s="54" t="s">
        <v>485</v>
      </c>
      <c r="F10" s="54" t="s">
        <v>119</v>
      </c>
      <c r="G10" s="25"/>
    </row>
    <row r="11" spans="2:6" ht="13.5">
      <c r="B11" s="51">
        <v>7</v>
      </c>
      <c r="C11" s="55">
        <v>60</v>
      </c>
      <c r="D11" s="53" t="s">
        <v>190</v>
      </c>
      <c r="E11" s="54" t="s">
        <v>486</v>
      </c>
      <c r="F11" s="54" t="s">
        <v>39</v>
      </c>
    </row>
    <row r="12" spans="2:6" ht="13.5">
      <c r="B12" s="51">
        <v>8</v>
      </c>
      <c r="C12" s="55">
        <v>37</v>
      </c>
      <c r="D12" s="53" t="s">
        <v>192</v>
      </c>
      <c r="E12" s="54" t="s">
        <v>191</v>
      </c>
      <c r="F12" s="54" t="s">
        <v>118</v>
      </c>
    </row>
    <row r="13" spans="2:6" ht="13.5">
      <c r="B13" s="51">
        <v>9</v>
      </c>
      <c r="C13" s="55">
        <v>69</v>
      </c>
      <c r="D13" s="54" t="s">
        <v>231</v>
      </c>
      <c r="E13" s="54" t="s">
        <v>233</v>
      </c>
      <c r="F13" s="54" t="s">
        <v>82</v>
      </c>
    </row>
    <row r="14" spans="2:7" ht="13.5">
      <c r="B14" s="56">
        <v>10</v>
      </c>
      <c r="C14" s="57">
        <v>86</v>
      </c>
      <c r="D14" s="89" t="s">
        <v>189</v>
      </c>
      <c r="E14" s="58" t="s">
        <v>188</v>
      </c>
      <c r="F14" s="58" t="s">
        <v>34</v>
      </c>
      <c r="G14" s="218" t="s">
        <v>490</v>
      </c>
    </row>
  </sheetData>
  <mergeCells count="2">
    <mergeCell ref="B2:F2"/>
    <mergeCell ref="D4:E4"/>
  </mergeCells>
  <printOptions/>
  <pageMargins left="0" right="0" top="0.3937007874015748" bottom="0" header="0" footer="0"/>
  <pageSetup horizontalDpi="300" verticalDpi="300" orientation="portrait" paperSize="9" r:id="rId1"/>
  <ignoredErrors>
    <ignoredError sqref="C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B2:AN62"/>
  <sheetViews>
    <sheetView showGridLines="0" showRowColHeaders="0" zoomScaleSheetLayoutView="100" workbookViewId="0" topLeftCell="A1">
      <selection activeCell="A157" sqref="A157"/>
    </sheetView>
  </sheetViews>
  <sheetFormatPr defaultColWidth="9.00390625" defaultRowHeight="12" customHeight="1"/>
  <cols>
    <col min="1" max="1" width="3.625" style="14" customWidth="1"/>
    <col min="2" max="2" width="2.625" style="14" customWidth="1"/>
    <col min="3" max="3" width="17.625" style="14" customWidth="1"/>
    <col min="4" max="4" width="13.625" style="14" customWidth="1"/>
    <col min="5" max="5" width="5.625" style="14" customWidth="1"/>
    <col min="6" max="6" width="2.625" style="14" customWidth="1"/>
    <col min="7" max="7" width="1.625" style="16" customWidth="1"/>
    <col min="8" max="8" width="2.625" style="14" customWidth="1"/>
    <col min="9" max="9" width="17.625" style="14" customWidth="1"/>
    <col min="10" max="10" width="13.625" style="14" customWidth="1"/>
    <col min="11" max="11" width="4.625" style="14" customWidth="1"/>
    <col min="12" max="12" width="2.625" style="14" customWidth="1"/>
    <col min="13" max="13" width="1.625" style="14" customWidth="1"/>
    <col min="14" max="14" width="20.125" style="14" customWidth="1"/>
    <col min="15" max="16" width="4.625" style="14" customWidth="1"/>
    <col min="17" max="17" width="2.625" style="14" customWidth="1"/>
    <col min="18" max="16384" width="9.00390625" style="14" customWidth="1"/>
  </cols>
  <sheetData>
    <row r="1" ht="13.5" customHeight="1"/>
    <row r="2" spans="2:40" ht="13.5" customHeight="1">
      <c r="B2" s="158"/>
      <c r="C2" s="159" t="s">
        <v>8</v>
      </c>
      <c r="D2" s="61"/>
      <c r="E2" s="61"/>
      <c r="F2" s="81"/>
      <c r="G2" s="108"/>
      <c r="H2" s="81"/>
      <c r="I2" s="81"/>
      <c r="J2" s="81"/>
      <c r="K2" s="81"/>
      <c r="L2" s="81"/>
      <c r="M2" s="81"/>
      <c r="N2" s="81"/>
      <c r="O2" s="81"/>
      <c r="P2" s="8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6"/>
      <c r="AN2" s="6"/>
    </row>
    <row r="3" spans="2:31" ht="13.5" customHeight="1">
      <c r="B3" s="160"/>
      <c r="C3" s="109"/>
      <c r="D3" s="109"/>
      <c r="E3" s="109"/>
      <c r="F3" s="110"/>
      <c r="G3" s="81"/>
      <c r="H3" s="160"/>
      <c r="I3" s="109"/>
      <c r="J3" s="109"/>
      <c r="K3" s="109"/>
      <c r="L3" s="110"/>
      <c r="M3" s="81"/>
      <c r="N3" s="81"/>
      <c r="O3" s="81"/>
      <c r="P3" s="81"/>
      <c r="Q3" s="11"/>
      <c r="R3" s="11"/>
      <c r="S3" s="11"/>
      <c r="T3" s="11"/>
      <c r="U3" s="11"/>
      <c r="V3" s="5"/>
      <c r="W3" s="11"/>
      <c r="X3" s="11"/>
      <c r="Y3" s="11"/>
      <c r="Z3" s="11"/>
      <c r="AA3" s="4"/>
      <c r="AB3" s="5"/>
      <c r="AC3" s="11"/>
      <c r="AD3" s="11"/>
      <c r="AE3" s="11"/>
    </row>
    <row r="4" spans="2:31" ht="13.5" customHeight="1">
      <c r="B4" s="112"/>
      <c r="C4" s="113" t="str">
        <f>Fixtures!B3</f>
        <v>Mon 02 May</v>
      </c>
      <c r="D4" s="114"/>
      <c r="E4" s="114"/>
      <c r="F4" s="115"/>
      <c r="G4" s="66"/>
      <c r="H4" s="112"/>
      <c r="I4" s="113" t="str">
        <f>Fixtures!B13</f>
        <v>Sun 10 Jul</v>
      </c>
      <c r="J4" s="114"/>
      <c r="K4" s="114"/>
      <c r="L4" s="115"/>
      <c r="M4" s="81"/>
      <c r="N4" s="81"/>
      <c r="O4" s="81"/>
      <c r="P4" s="81"/>
      <c r="Q4" s="11"/>
      <c r="R4" s="11"/>
      <c r="S4" s="11"/>
      <c r="T4" s="11"/>
      <c r="U4" s="11"/>
      <c r="V4" s="5"/>
      <c r="W4" s="11"/>
      <c r="X4" s="11"/>
      <c r="Y4" s="11"/>
      <c r="Z4" s="11"/>
      <c r="AA4" s="4"/>
      <c r="AB4" s="4"/>
      <c r="AC4" s="11"/>
      <c r="AD4" s="11"/>
      <c r="AE4" s="11"/>
    </row>
    <row r="5" spans="2:31" ht="13.5" customHeight="1">
      <c r="B5" s="75"/>
      <c r="C5" s="76" t="str">
        <f>Fixtures!C3</f>
        <v>Barnes</v>
      </c>
      <c r="D5" s="76" t="s">
        <v>47</v>
      </c>
      <c r="E5" s="190" t="s">
        <v>88</v>
      </c>
      <c r="F5" s="117"/>
      <c r="G5" s="66"/>
      <c r="H5" s="75"/>
      <c r="I5" s="76" t="str">
        <f>Fixtures!C13</f>
        <v>Northfields</v>
      </c>
      <c r="J5" s="76" t="s">
        <v>48</v>
      </c>
      <c r="K5" s="190" t="s">
        <v>88</v>
      </c>
      <c r="L5" s="117"/>
      <c r="M5" s="81"/>
      <c r="N5" s="81"/>
      <c r="O5" s="81"/>
      <c r="P5" s="81"/>
      <c r="Q5" s="11"/>
      <c r="R5" s="11"/>
      <c r="S5" s="11"/>
      <c r="T5" s="11"/>
      <c r="U5" s="11"/>
      <c r="V5" s="15"/>
      <c r="W5" s="15"/>
      <c r="X5" s="15"/>
      <c r="Y5" s="15"/>
      <c r="Z5" s="15"/>
      <c r="AA5" s="15"/>
      <c r="AB5" s="15"/>
      <c r="AC5" s="11"/>
      <c r="AD5" s="11"/>
      <c r="AE5" s="11"/>
    </row>
    <row r="6" spans="2:31" ht="13.5" customHeight="1">
      <c r="B6" s="75"/>
      <c r="C6" s="76"/>
      <c r="D6" s="119"/>
      <c r="E6" s="191"/>
      <c r="F6" s="117"/>
      <c r="G6" s="66"/>
      <c r="H6" s="75"/>
      <c r="I6" s="76"/>
      <c r="J6" s="119"/>
      <c r="K6" s="191"/>
      <c r="L6" s="117"/>
      <c r="M6" s="81"/>
      <c r="N6" s="81"/>
      <c r="O6" s="81"/>
      <c r="P6" s="81"/>
      <c r="Q6" s="11"/>
      <c r="R6" s="11"/>
      <c r="S6" s="11"/>
      <c r="T6" s="11"/>
      <c r="U6" s="11"/>
      <c r="V6" s="15"/>
      <c r="W6" s="15"/>
      <c r="X6" s="15"/>
      <c r="Y6" s="15"/>
      <c r="Z6" s="15"/>
      <c r="AA6" s="15"/>
      <c r="AB6" s="15"/>
      <c r="AC6" s="11"/>
      <c r="AD6" s="11"/>
      <c r="AE6" s="11"/>
    </row>
    <row r="7" spans="2:31" ht="13.5" customHeight="1">
      <c r="B7" s="112"/>
      <c r="C7" s="113" t="str">
        <f>Fixtures!B4</f>
        <v>Sun 08 May</v>
      </c>
      <c r="D7" s="114"/>
      <c r="E7" s="191"/>
      <c r="F7" s="115"/>
      <c r="G7" s="66"/>
      <c r="H7" s="112"/>
      <c r="I7" s="113" t="str">
        <f>Fixtures!B15</f>
        <v>Sun 24 Jul</v>
      </c>
      <c r="J7" s="114"/>
      <c r="K7" s="114"/>
      <c r="L7" s="77"/>
      <c r="M7" s="81"/>
      <c r="N7" s="81"/>
      <c r="O7" s="81"/>
      <c r="P7" s="81"/>
      <c r="Q7" s="11"/>
      <c r="R7" s="11"/>
      <c r="S7" s="11"/>
      <c r="T7" s="11"/>
      <c r="U7" s="11"/>
      <c r="V7" s="15"/>
      <c r="W7" s="15"/>
      <c r="X7" s="15"/>
      <c r="Y7" s="15"/>
      <c r="Z7" s="15"/>
      <c r="AA7" s="15"/>
      <c r="AB7" s="15"/>
      <c r="AC7" s="11"/>
      <c r="AD7" s="11"/>
      <c r="AE7" s="11"/>
    </row>
    <row r="8" spans="2:31" ht="13.5" customHeight="1">
      <c r="B8" s="75"/>
      <c r="C8" s="76" t="str">
        <f>Fixtures!C4</f>
        <v>Harrow St. Mary's</v>
      </c>
      <c r="D8" s="76" t="s">
        <v>179</v>
      </c>
      <c r="E8" s="191" t="s">
        <v>90</v>
      </c>
      <c r="F8" s="117"/>
      <c r="G8" s="66"/>
      <c r="H8" s="75"/>
      <c r="I8" s="76" t="str">
        <f>Fixtures!C15</f>
        <v>Harrow Weald</v>
      </c>
      <c r="J8" s="76" t="s">
        <v>261</v>
      </c>
      <c r="K8" s="191" t="s">
        <v>177</v>
      </c>
      <c r="L8" s="77"/>
      <c r="M8" s="81"/>
      <c r="N8" s="81"/>
      <c r="O8" s="81"/>
      <c r="P8" s="81"/>
      <c r="Q8" s="11"/>
      <c r="R8" s="11"/>
      <c r="S8" s="11"/>
      <c r="T8" s="11"/>
      <c r="U8" s="11"/>
      <c r="V8" s="15"/>
      <c r="W8" s="15"/>
      <c r="X8" s="15"/>
      <c r="Y8" s="15"/>
      <c r="Z8" s="15"/>
      <c r="AA8" s="15"/>
      <c r="AB8" s="15"/>
      <c r="AC8" s="11"/>
      <c r="AD8" s="11"/>
      <c r="AE8" s="11"/>
    </row>
    <row r="9" spans="2:31" ht="13.5" customHeight="1">
      <c r="B9" s="75"/>
      <c r="C9" s="76"/>
      <c r="D9" s="119"/>
      <c r="E9" s="191"/>
      <c r="F9" s="117"/>
      <c r="G9" s="81"/>
      <c r="H9" s="75"/>
      <c r="I9" s="76"/>
      <c r="J9" s="212"/>
      <c r="K9" s="212"/>
      <c r="L9" s="77"/>
      <c r="M9" s="81"/>
      <c r="N9" s="81"/>
      <c r="O9" s="81"/>
      <c r="P9" s="81"/>
      <c r="Q9" s="11"/>
      <c r="R9" s="11"/>
      <c r="S9" s="11"/>
      <c r="T9" s="11"/>
      <c r="U9" s="11"/>
      <c r="V9" s="15"/>
      <c r="W9" s="15"/>
      <c r="X9" s="15"/>
      <c r="Y9" s="15"/>
      <c r="Z9" s="15"/>
      <c r="AA9" s="15"/>
      <c r="AB9" s="15"/>
      <c r="AC9" s="11"/>
      <c r="AD9" s="11"/>
      <c r="AE9" s="11"/>
    </row>
    <row r="10" spans="2:31" ht="13.5" customHeight="1">
      <c r="B10" s="112"/>
      <c r="C10" s="113" t="str">
        <f>Fixtures!B5</f>
        <v>Sun 15 May</v>
      </c>
      <c r="D10" s="114"/>
      <c r="E10" s="191"/>
      <c r="F10" s="115"/>
      <c r="G10" s="66"/>
      <c r="H10" s="75"/>
      <c r="I10" s="113" t="str">
        <f>Fixtures!B16</f>
        <v>Sun 31 Jul</v>
      </c>
      <c r="J10" s="114"/>
      <c r="K10" s="114"/>
      <c r="L10" s="77"/>
      <c r="M10" s="81"/>
      <c r="N10" s="81"/>
      <c r="O10" s="81"/>
      <c r="P10" s="81"/>
      <c r="Q10" s="11"/>
      <c r="R10" s="11"/>
      <c r="S10" s="11"/>
      <c r="T10" s="11"/>
      <c r="U10" s="11"/>
      <c r="V10" s="15"/>
      <c r="W10" s="15"/>
      <c r="X10" s="15"/>
      <c r="Y10" s="15"/>
      <c r="Z10" s="15"/>
      <c r="AA10" s="15"/>
      <c r="AB10" s="15"/>
      <c r="AC10" s="11"/>
      <c r="AD10" s="11"/>
      <c r="AE10" s="11"/>
    </row>
    <row r="11" spans="2:31" ht="13.5" customHeight="1">
      <c r="B11" s="75"/>
      <c r="C11" s="118" t="str">
        <f>Fixtures!C5</f>
        <v>Hampton Wick</v>
      </c>
      <c r="D11" s="76" t="s">
        <v>49</v>
      </c>
      <c r="E11" s="191" t="s">
        <v>90</v>
      </c>
      <c r="F11" s="117"/>
      <c r="G11" s="66"/>
      <c r="H11" s="75"/>
      <c r="I11" s="76" t="str">
        <f>Fixtures!C16</f>
        <v>Hampton Wick</v>
      </c>
      <c r="J11" s="76" t="s">
        <v>48</v>
      </c>
      <c r="K11" s="190" t="s">
        <v>88</v>
      </c>
      <c r="L11" s="77"/>
      <c r="M11" s="81"/>
      <c r="N11" s="124" t="s">
        <v>8</v>
      </c>
      <c r="O11" s="168"/>
      <c r="P11" s="125"/>
      <c r="Q11" s="11"/>
      <c r="R11" s="11"/>
      <c r="S11" s="11"/>
      <c r="T11" s="11"/>
      <c r="U11" s="11"/>
      <c r="V11" s="15"/>
      <c r="W11" s="15"/>
      <c r="X11" s="15"/>
      <c r="Y11" s="15"/>
      <c r="Z11" s="15"/>
      <c r="AA11" s="15"/>
      <c r="AB11" s="15"/>
      <c r="AC11" s="11"/>
      <c r="AD11" s="11"/>
      <c r="AE11" s="11"/>
    </row>
    <row r="12" spans="2:31" ht="13.5" customHeight="1">
      <c r="B12" s="75"/>
      <c r="C12" s="121"/>
      <c r="D12" s="119"/>
      <c r="E12" s="190"/>
      <c r="F12" s="117"/>
      <c r="G12" s="81"/>
      <c r="H12" s="75"/>
      <c r="I12" s="76"/>
      <c r="J12" s="76"/>
      <c r="K12" s="76"/>
      <c r="L12" s="77"/>
      <c r="M12" s="81"/>
      <c r="N12" s="75" t="s">
        <v>180</v>
      </c>
      <c r="O12" s="209" t="s">
        <v>89</v>
      </c>
      <c r="P12" s="147">
        <v>2</v>
      </c>
      <c r="Q12" s="11"/>
      <c r="R12" s="11"/>
      <c r="S12" s="11"/>
      <c r="T12" s="11"/>
      <c r="U12" s="11"/>
      <c r="V12" s="15"/>
      <c r="W12" s="15"/>
      <c r="X12" s="15"/>
      <c r="Y12" s="15"/>
      <c r="Z12" s="15"/>
      <c r="AA12" s="15"/>
      <c r="AB12" s="15"/>
      <c r="AC12" s="11"/>
      <c r="AD12" s="11"/>
      <c r="AE12" s="11"/>
    </row>
    <row r="13" spans="2:31" ht="13.5" customHeight="1">
      <c r="B13" s="112"/>
      <c r="C13" s="113" t="str">
        <f>Fixtures!B6</f>
        <v>Sun 22 May</v>
      </c>
      <c r="D13" s="114"/>
      <c r="E13" s="114"/>
      <c r="F13" s="115"/>
      <c r="G13" s="81"/>
      <c r="H13" s="75"/>
      <c r="I13" s="113" t="str">
        <f>Fixtures!B17</f>
        <v>Sun 07 Aug</v>
      </c>
      <c r="J13" s="76"/>
      <c r="K13" s="76"/>
      <c r="L13" s="77"/>
      <c r="M13" s="81"/>
      <c r="N13" s="75" t="s">
        <v>44</v>
      </c>
      <c r="O13" s="210" t="s">
        <v>89</v>
      </c>
      <c r="P13" s="147">
        <v>2</v>
      </c>
      <c r="Q13" s="11"/>
      <c r="R13" s="11"/>
      <c r="S13" s="11"/>
      <c r="T13" s="11"/>
      <c r="U13" s="11"/>
      <c r="V13" s="15"/>
      <c r="W13" s="15"/>
      <c r="X13" s="15"/>
      <c r="Y13" s="15"/>
      <c r="Z13" s="15"/>
      <c r="AA13" s="15"/>
      <c r="AB13" s="15"/>
      <c r="AC13" s="11"/>
      <c r="AD13" s="11"/>
      <c r="AE13" s="11"/>
    </row>
    <row r="14" spans="2:31" ht="13.5" customHeight="1">
      <c r="B14" s="75"/>
      <c r="C14" s="118" t="str">
        <f>Fixtures!C6</f>
        <v>Northwood</v>
      </c>
      <c r="D14" s="76" t="s">
        <v>178</v>
      </c>
      <c r="E14" s="191" t="s">
        <v>177</v>
      </c>
      <c r="F14" s="117"/>
      <c r="G14" s="81"/>
      <c r="H14" s="75"/>
      <c r="I14" s="76" t="str">
        <f>Fixtures!C17</f>
        <v>Shepperton</v>
      </c>
      <c r="J14" s="76" t="s">
        <v>275</v>
      </c>
      <c r="K14" s="190" t="s">
        <v>89</v>
      </c>
      <c r="L14" s="77"/>
      <c r="M14" s="81"/>
      <c r="N14" s="75" t="s">
        <v>261</v>
      </c>
      <c r="O14" s="209" t="s">
        <v>177</v>
      </c>
      <c r="P14" s="147">
        <v>2</v>
      </c>
      <c r="Q14" s="11"/>
      <c r="R14" s="11"/>
      <c r="S14" s="11"/>
      <c r="T14" s="11"/>
      <c r="U14" s="11"/>
      <c r="V14" s="15"/>
      <c r="W14" s="15"/>
      <c r="X14" s="15"/>
      <c r="Y14" s="15"/>
      <c r="Z14" s="15"/>
      <c r="AA14" s="15"/>
      <c r="AB14" s="15"/>
      <c r="AC14" s="11"/>
      <c r="AD14" s="11"/>
      <c r="AE14" s="11"/>
    </row>
    <row r="15" spans="2:31" ht="13.5" customHeight="1">
      <c r="B15" s="75"/>
      <c r="C15" s="121"/>
      <c r="D15" s="76"/>
      <c r="E15" s="76"/>
      <c r="F15" s="117"/>
      <c r="G15" s="81"/>
      <c r="H15" s="75"/>
      <c r="I15" s="76"/>
      <c r="J15" s="76"/>
      <c r="K15" s="76"/>
      <c r="L15" s="77"/>
      <c r="M15" s="81"/>
      <c r="N15" s="75" t="s">
        <v>48</v>
      </c>
      <c r="O15" s="210" t="s">
        <v>88</v>
      </c>
      <c r="P15" s="147">
        <v>2</v>
      </c>
      <c r="Q15" s="11"/>
      <c r="R15" s="11"/>
      <c r="S15" s="11"/>
      <c r="T15" s="11"/>
      <c r="U15" s="11"/>
      <c r="V15" s="15"/>
      <c r="W15" s="15"/>
      <c r="X15" s="15"/>
      <c r="Y15" s="15"/>
      <c r="Z15" s="15"/>
      <c r="AA15" s="15"/>
      <c r="AB15" s="15"/>
      <c r="AC15" s="11"/>
      <c r="AD15" s="11"/>
      <c r="AE15" s="11"/>
    </row>
    <row r="16" spans="2:31" ht="13.5" customHeight="1">
      <c r="B16" s="112"/>
      <c r="C16" s="113" t="str">
        <f>Fixtures!B7</f>
        <v>Mon 30 May</v>
      </c>
      <c r="D16" s="114"/>
      <c r="E16" s="114"/>
      <c r="F16" s="115"/>
      <c r="G16" s="81"/>
      <c r="H16" s="75"/>
      <c r="I16" s="113" t="str">
        <f>Fixtures!B18</f>
        <v>Sun 14 Aug</v>
      </c>
      <c r="J16" s="76"/>
      <c r="K16" s="76"/>
      <c r="L16" s="77"/>
      <c r="M16" s="81"/>
      <c r="N16" s="75" t="s">
        <v>47</v>
      </c>
      <c r="O16" s="210" t="s">
        <v>88</v>
      </c>
      <c r="P16" s="147">
        <v>2</v>
      </c>
      <c r="Q16" s="11"/>
      <c r="R16" s="11"/>
      <c r="S16" s="11"/>
      <c r="T16" s="11"/>
      <c r="U16" s="11"/>
      <c r="V16" s="15"/>
      <c r="W16" s="15"/>
      <c r="X16" s="15"/>
      <c r="Y16" s="15"/>
      <c r="Z16" s="15"/>
      <c r="AA16" s="15"/>
      <c r="AB16" s="15"/>
      <c r="AC16" s="11"/>
      <c r="AD16" s="11"/>
      <c r="AE16" s="11"/>
    </row>
    <row r="17" spans="2:31" ht="13.5" customHeight="1">
      <c r="B17" s="75"/>
      <c r="C17" s="118" t="str">
        <f>Fixtures!C7</f>
        <v>Highgate</v>
      </c>
      <c r="D17" s="76" t="s">
        <v>180</v>
      </c>
      <c r="E17" s="190" t="s">
        <v>89</v>
      </c>
      <c r="F17" s="117"/>
      <c r="G17" s="81"/>
      <c r="H17" s="75"/>
      <c r="I17" s="76" t="str">
        <f>Fixtures!C18</f>
        <v>Rotten Livers</v>
      </c>
      <c r="J17" s="76" t="s">
        <v>276</v>
      </c>
      <c r="K17" s="191" t="s">
        <v>90</v>
      </c>
      <c r="L17" s="77"/>
      <c r="M17" s="81"/>
      <c r="N17" s="75" t="s">
        <v>179</v>
      </c>
      <c r="O17" s="209" t="s">
        <v>90</v>
      </c>
      <c r="P17" s="147">
        <v>1</v>
      </c>
      <c r="Q17" s="11"/>
      <c r="R17" s="11"/>
      <c r="S17" s="11"/>
      <c r="T17" s="11"/>
      <c r="U17" s="11"/>
      <c r="V17" s="15"/>
      <c r="W17" s="15"/>
      <c r="X17" s="15"/>
      <c r="Y17" s="15"/>
      <c r="Z17" s="15"/>
      <c r="AA17" s="15"/>
      <c r="AB17" s="15"/>
      <c r="AC17" s="11"/>
      <c r="AD17" s="11"/>
      <c r="AE17" s="11"/>
    </row>
    <row r="18" spans="2:31" ht="13.5" customHeight="1">
      <c r="B18" s="75"/>
      <c r="C18" s="121"/>
      <c r="D18" s="119"/>
      <c r="E18" s="119"/>
      <c r="F18" s="117"/>
      <c r="G18" s="81"/>
      <c r="H18" s="75"/>
      <c r="I18" s="76"/>
      <c r="J18" s="76"/>
      <c r="K18" s="76"/>
      <c r="L18" s="77"/>
      <c r="M18" s="81"/>
      <c r="N18" s="75" t="s">
        <v>49</v>
      </c>
      <c r="O18" s="209" t="s">
        <v>90</v>
      </c>
      <c r="P18" s="147">
        <v>1</v>
      </c>
      <c r="Q18" s="11"/>
      <c r="R18" s="11"/>
      <c r="S18" s="11"/>
      <c r="T18" s="11"/>
      <c r="U18" s="11"/>
      <c r="V18" s="15"/>
      <c r="W18" s="15"/>
      <c r="X18" s="15"/>
      <c r="Y18" s="15"/>
      <c r="Z18" s="15"/>
      <c r="AA18" s="15"/>
      <c r="AB18" s="15"/>
      <c r="AC18" s="11"/>
      <c r="AD18" s="11"/>
      <c r="AE18" s="11"/>
    </row>
    <row r="19" spans="2:31" ht="13.5" customHeight="1">
      <c r="B19" s="112"/>
      <c r="C19" s="116" t="str">
        <f>Fixtures!B8</f>
        <v>Sun 05 Jun</v>
      </c>
      <c r="D19" s="114"/>
      <c r="E19" s="114"/>
      <c r="F19" s="115"/>
      <c r="G19" s="81"/>
      <c r="H19" s="75"/>
      <c r="I19" s="113" t="str">
        <f>Fixtures!B19</f>
        <v>Sat 20 Aug</v>
      </c>
      <c r="J19" s="76"/>
      <c r="K19" s="76"/>
      <c r="L19" s="77"/>
      <c r="M19" s="81"/>
      <c r="N19" s="75" t="s">
        <v>178</v>
      </c>
      <c r="O19" s="209" t="s">
        <v>177</v>
      </c>
      <c r="P19" s="147">
        <v>1</v>
      </c>
      <c r="Q19" s="11"/>
      <c r="R19" s="11"/>
      <c r="S19" s="11"/>
      <c r="T19" s="11"/>
      <c r="U19" s="11"/>
      <c r="V19" s="15"/>
      <c r="W19" s="15"/>
      <c r="X19" s="15"/>
      <c r="Y19" s="15"/>
      <c r="Z19" s="15"/>
      <c r="AA19" s="15"/>
      <c r="AB19" s="15"/>
      <c r="AC19" s="11"/>
      <c r="AD19" s="11"/>
      <c r="AE19" s="11"/>
    </row>
    <row r="20" spans="2:31" ht="13.5" customHeight="1">
      <c r="B20" s="75"/>
      <c r="C20" s="118" t="str">
        <f>Fixtures!C8</f>
        <v>South Hampstead</v>
      </c>
      <c r="D20" s="76" t="s">
        <v>182</v>
      </c>
      <c r="E20" s="190" t="s">
        <v>89</v>
      </c>
      <c r="F20" s="117"/>
      <c r="G20" s="81"/>
      <c r="H20" s="75"/>
      <c r="I20" s="76" t="s">
        <v>267</v>
      </c>
      <c r="J20" s="76" t="s">
        <v>271</v>
      </c>
      <c r="K20" s="190" t="s">
        <v>89</v>
      </c>
      <c r="L20" s="77"/>
      <c r="M20" s="81"/>
      <c r="N20" s="75" t="s">
        <v>182</v>
      </c>
      <c r="O20" s="228" t="s">
        <v>208</v>
      </c>
      <c r="P20" s="147">
        <v>1</v>
      </c>
      <c r="Q20" s="11"/>
      <c r="R20" s="11"/>
      <c r="S20" s="11"/>
      <c r="T20" s="11"/>
      <c r="U20" s="11"/>
      <c r="V20" s="15"/>
      <c r="W20" s="15"/>
      <c r="X20" s="15"/>
      <c r="Y20" s="15"/>
      <c r="Z20" s="15"/>
      <c r="AA20" s="15"/>
      <c r="AB20" s="15"/>
      <c r="AC20" s="11"/>
      <c r="AD20" s="11"/>
      <c r="AE20" s="11"/>
    </row>
    <row r="21" spans="2:31" ht="13.5" customHeight="1">
      <c r="B21" s="75"/>
      <c r="C21" s="121"/>
      <c r="D21" s="119"/>
      <c r="E21" s="119"/>
      <c r="F21" s="117"/>
      <c r="G21" s="81"/>
      <c r="H21" s="75"/>
      <c r="I21" s="76"/>
      <c r="J21" s="213"/>
      <c r="K21" s="213"/>
      <c r="L21" s="77"/>
      <c r="M21" s="81"/>
      <c r="N21" s="75" t="s">
        <v>76</v>
      </c>
      <c r="O21" s="210" t="s">
        <v>90</v>
      </c>
      <c r="P21" s="147">
        <v>1</v>
      </c>
      <c r="Q21" s="11"/>
      <c r="R21" s="11"/>
      <c r="S21" s="11"/>
      <c r="T21" s="11"/>
      <c r="U21" s="11"/>
      <c r="V21" s="15"/>
      <c r="W21" s="15"/>
      <c r="X21" s="15"/>
      <c r="Y21" s="15"/>
      <c r="Z21" s="15"/>
      <c r="AA21" s="15"/>
      <c r="AB21" s="15"/>
      <c r="AC21" s="11"/>
      <c r="AD21" s="11"/>
      <c r="AE21" s="11"/>
    </row>
    <row r="22" spans="2:31" ht="13.5" customHeight="1">
      <c r="B22" s="112"/>
      <c r="C22" s="113" t="str">
        <f>Fixtures!B10</f>
        <v>Sun 19 Jun</v>
      </c>
      <c r="D22" s="114"/>
      <c r="E22" s="114"/>
      <c r="F22" s="115"/>
      <c r="G22" s="81"/>
      <c r="H22" s="75"/>
      <c r="I22" s="113" t="str">
        <f>Fixtures!B20</f>
        <v>Sun 21 Aug</v>
      </c>
      <c r="J22" s="213"/>
      <c r="K22" s="213"/>
      <c r="L22" s="77"/>
      <c r="M22" s="81"/>
      <c r="N22" s="75" t="s">
        <v>275</v>
      </c>
      <c r="O22" s="210" t="s">
        <v>89</v>
      </c>
      <c r="P22" s="147">
        <v>1</v>
      </c>
      <c r="Q22" s="11"/>
      <c r="R22" s="11"/>
      <c r="S22" s="11"/>
      <c r="T22" s="11"/>
      <c r="U22" s="11"/>
      <c r="V22" s="15"/>
      <c r="W22" s="15"/>
      <c r="X22" s="15"/>
      <c r="Y22" s="15"/>
      <c r="Z22" s="15"/>
      <c r="AA22" s="15"/>
      <c r="AB22" s="15"/>
      <c r="AC22" s="11"/>
      <c r="AD22" s="11"/>
      <c r="AE22" s="11"/>
    </row>
    <row r="23" spans="2:31" ht="13.5" customHeight="1">
      <c r="B23" s="75"/>
      <c r="C23" s="76" t="str">
        <f>Fixtures!C10</f>
        <v>Teddington</v>
      </c>
      <c r="D23" s="76" t="s">
        <v>44</v>
      </c>
      <c r="E23" s="190" t="s">
        <v>89</v>
      </c>
      <c r="F23" s="117"/>
      <c r="G23" s="81"/>
      <c r="H23" s="75"/>
      <c r="I23" s="76" t="s">
        <v>268</v>
      </c>
      <c r="J23" s="76" t="s">
        <v>47</v>
      </c>
      <c r="K23" s="190" t="s">
        <v>88</v>
      </c>
      <c r="L23" s="77"/>
      <c r="M23" s="81"/>
      <c r="N23" s="75" t="s">
        <v>276</v>
      </c>
      <c r="O23" s="210" t="s">
        <v>89</v>
      </c>
      <c r="P23" s="147">
        <v>1</v>
      </c>
      <c r="Q23" s="11"/>
      <c r="R23" s="11"/>
      <c r="S23" s="11"/>
      <c r="T23" s="11"/>
      <c r="U23" s="11"/>
      <c r="V23" s="15"/>
      <c r="W23" s="15"/>
      <c r="X23" s="15"/>
      <c r="Y23" s="15"/>
      <c r="Z23" s="15"/>
      <c r="AA23" s="15"/>
      <c r="AB23" s="15"/>
      <c r="AC23" s="11"/>
      <c r="AD23" s="11"/>
      <c r="AE23" s="11"/>
    </row>
    <row r="24" spans="2:31" ht="13.5" customHeight="1">
      <c r="B24" s="75"/>
      <c r="C24" s="121"/>
      <c r="D24" s="121"/>
      <c r="E24" s="121"/>
      <c r="F24" s="117"/>
      <c r="G24" s="81"/>
      <c r="H24" s="75"/>
      <c r="I24" s="76"/>
      <c r="J24" s="213"/>
      <c r="K24" s="213"/>
      <c r="L24" s="77"/>
      <c r="M24" s="81"/>
      <c r="N24" s="73" t="s">
        <v>271</v>
      </c>
      <c r="O24" s="219" t="s">
        <v>89</v>
      </c>
      <c r="P24" s="203">
        <v>1</v>
      </c>
      <c r="Q24" s="11"/>
      <c r="R24" s="11"/>
      <c r="S24" s="11"/>
      <c r="T24" s="11"/>
      <c r="U24" s="11"/>
      <c r="V24" s="15"/>
      <c r="W24" s="15"/>
      <c r="X24" s="15"/>
      <c r="Y24" s="15"/>
      <c r="Z24" s="15"/>
      <c r="AA24" s="15"/>
      <c r="AB24" s="15"/>
      <c r="AC24" s="11"/>
      <c r="AD24" s="11"/>
      <c r="AE24" s="11"/>
    </row>
    <row r="25" spans="2:31" ht="13.5" customHeight="1">
      <c r="B25" s="112"/>
      <c r="C25" s="113" t="str">
        <f>Fixtures!B11</f>
        <v>Sun 26 Jun</v>
      </c>
      <c r="D25" s="114"/>
      <c r="E25" s="114"/>
      <c r="F25" s="115"/>
      <c r="G25" s="81"/>
      <c r="H25" s="75"/>
      <c r="I25" s="113" t="str">
        <f>Fixtures!B21</f>
        <v>Mon 29 Aug</v>
      </c>
      <c r="J25" s="213"/>
      <c r="K25" s="213"/>
      <c r="L25" s="77"/>
      <c r="M25" s="81"/>
      <c r="N25" s="81"/>
      <c r="O25" s="81"/>
      <c r="P25" s="81"/>
      <c r="Q25" s="11"/>
      <c r="R25" s="11"/>
      <c r="S25" s="11"/>
      <c r="T25" s="11"/>
      <c r="U25" s="11"/>
      <c r="V25" s="15"/>
      <c r="W25" s="15"/>
      <c r="X25" s="15"/>
      <c r="Y25" s="15"/>
      <c r="Z25" s="15"/>
      <c r="AA25" s="15"/>
      <c r="AB25" s="15"/>
      <c r="AC25" s="11"/>
      <c r="AD25" s="11"/>
      <c r="AE25" s="11"/>
    </row>
    <row r="26" spans="2:31" ht="13.5" customHeight="1">
      <c r="B26" s="75"/>
      <c r="C26" s="76" t="str">
        <f>Fixtures!C11</f>
        <v>Old Manorians</v>
      </c>
      <c r="D26" s="76" t="s">
        <v>180</v>
      </c>
      <c r="E26" s="190" t="s">
        <v>89</v>
      </c>
      <c r="F26" s="117"/>
      <c r="G26" s="81"/>
      <c r="H26" s="75"/>
      <c r="I26" s="76" t="str">
        <f>Fixtures!C21</f>
        <v>Hampstead</v>
      </c>
      <c r="J26" s="76" t="s">
        <v>44</v>
      </c>
      <c r="K26" s="190" t="s">
        <v>89</v>
      </c>
      <c r="L26" s="77"/>
      <c r="M26" s="81"/>
      <c r="N26" s="81"/>
      <c r="O26" s="81"/>
      <c r="P26" s="81"/>
      <c r="Q26" s="11"/>
      <c r="R26" s="11"/>
      <c r="S26" s="11"/>
      <c r="T26" s="11"/>
      <c r="U26" s="11"/>
      <c r="V26" s="15"/>
      <c r="W26" s="15"/>
      <c r="X26" s="15"/>
      <c r="Y26" s="15"/>
      <c r="Z26" s="15"/>
      <c r="AA26" s="15"/>
      <c r="AB26" s="15"/>
      <c r="AC26" s="11"/>
      <c r="AD26" s="11"/>
      <c r="AE26" s="11"/>
    </row>
    <row r="27" spans="2:31" ht="13.5" customHeight="1">
      <c r="B27" s="75"/>
      <c r="C27" s="121"/>
      <c r="D27" s="121"/>
      <c r="E27" s="121"/>
      <c r="F27" s="117"/>
      <c r="G27" s="81"/>
      <c r="H27" s="75"/>
      <c r="I27" s="76"/>
      <c r="J27" s="76"/>
      <c r="K27" s="76"/>
      <c r="L27" s="77"/>
      <c r="M27" s="81"/>
      <c r="N27" s="11"/>
      <c r="O27" s="11"/>
      <c r="P27" s="11"/>
      <c r="Q27" s="11"/>
      <c r="R27" s="11"/>
      <c r="S27" s="11"/>
      <c r="T27" s="11"/>
      <c r="U27" s="11"/>
      <c r="V27" s="15"/>
      <c r="W27" s="15"/>
      <c r="X27" s="15"/>
      <c r="Y27" s="15"/>
      <c r="Z27" s="15"/>
      <c r="AA27" s="15"/>
      <c r="AB27" s="15"/>
      <c r="AC27" s="11"/>
      <c r="AD27" s="11"/>
      <c r="AE27" s="11"/>
    </row>
    <row r="28" spans="2:31" ht="13.5" customHeight="1">
      <c r="B28" s="112"/>
      <c r="C28" s="113" t="str">
        <f>Fixtures!B12</f>
        <v>Sun 03 Jul</v>
      </c>
      <c r="D28" s="114"/>
      <c r="E28" s="114"/>
      <c r="F28" s="115"/>
      <c r="G28" s="81"/>
      <c r="H28" s="75"/>
      <c r="I28" s="113" t="str">
        <f>Fixtures!B22</f>
        <v>Sun 04 Sep</v>
      </c>
      <c r="J28" s="213"/>
      <c r="K28" s="213"/>
      <c r="L28" s="77"/>
      <c r="M28" s="81"/>
      <c r="N28" s="11"/>
      <c r="O28" s="11"/>
      <c r="P28" s="11"/>
      <c r="Q28" s="11"/>
      <c r="R28" s="11"/>
      <c r="S28" s="11"/>
      <c r="T28" s="11"/>
      <c r="U28" s="11"/>
      <c r="V28" s="15"/>
      <c r="W28" s="15"/>
      <c r="X28" s="15"/>
      <c r="Y28" s="15"/>
      <c r="Z28" s="15"/>
      <c r="AA28" s="15"/>
      <c r="AB28" s="15"/>
      <c r="AC28" s="11"/>
      <c r="AD28" s="11"/>
      <c r="AE28" s="11"/>
    </row>
    <row r="29" spans="2:31" ht="13.5" customHeight="1">
      <c r="B29" s="75"/>
      <c r="C29" s="76" t="str">
        <f>Fixtures!C12</f>
        <v>Ealing Wanderers</v>
      </c>
      <c r="D29" s="76" t="s">
        <v>76</v>
      </c>
      <c r="E29" s="191" t="s">
        <v>90</v>
      </c>
      <c r="F29" s="120"/>
      <c r="G29" s="81"/>
      <c r="H29" s="75"/>
      <c r="I29" s="76" t="str">
        <f>Fixtures!C22</f>
        <v>Twenty20 Big Bash</v>
      </c>
      <c r="J29" s="76" t="s">
        <v>261</v>
      </c>
      <c r="K29" s="191" t="s">
        <v>177</v>
      </c>
      <c r="L29" s="77"/>
      <c r="M29" s="81"/>
      <c r="N29" s="11"/>
      <c r="O29" s="11"/>
      <c r="P29" s="15"/>
      <c r="Q29" s="11"/>
      <c r="R29" s="11"/>
      <c r="S29" s="11"/>
      <c r="T29" s="11"/>
      <c r="U29" s="11"/>
      <c r="V29" s="15"/>
      <c r="W29" s="15"/>
      <c r="X29" s="15"/>
      <c r="Y29" s="15"/>
      <c r="Z29" s="15"/>
      <c r="AA29" s="15"/>
      <c r="AB29" s="15"/>
      <c r="AC29" s="11"/>
      <c r="AD29" s="11"/>
      <c r="AE29" s="11"/>
    </row>
    <row r="30" spans="2:31" ht="13.5" customHeight="1">
      <c r="B30" s="73"/>
      <c r="C30" s="122"/>
      <c r="D30" s="122"/>
      <c r="E30" s="122"/>
      <c r="F30" s="123"/>
      <c r="G30" s="81"/>
      <c r="H30" s="73"/>
      <c r="I30" s="214"/>
      <c r="J30" s="215"/>
      <c r="K30" s="215"/>
      <c r="L30" s="123"/>
      <c r="M30" s="81"/>
      <c r="N30" s="11"/>
      <c r="O30" s="11"/>
      <c r="P30" s="15"/>
      <c r="Q30" s="11"/>
      <c r="R30" s="11"/>
      <c r="S30" s="11"/>
      <c r="T30" s="11"/>
      <c r="U30" s="11"/>
      <c r="V30" s="15"/>
      <c r="W30" s="15"/>
      <c r="X30" s="15"/>
      <c r="Y30" s="15"/>
      <c r="Z30" s="15"/>
      <c r="AA30" s="15"/>
      <c r="AB30" s="15"/>
      <c r="AC30" s="11"/>
      <c r="AD30" s="11"/>
      <c r="AE30" s="11"/>
    </row>
    <row r="31" spans="7:31" ht="13.5" customHeight="1">
      <c r="G31" s="11"/>
      <c r="H31" s="11"/>
      <c r="I31" s="11"/>
      <c r="J31" s="11"/>
      <c r="K31" s="11"/>
      <c r="L31" s="11"/>
      <c r="M31" s="11"/>
      <c r="N31" s="11"/>
      <c r="O31" s="11"/>
      <c r="P31" s="15"/>
      <c r="Q31" s="11"/>
      <c r="R31" s="11"/>
      <c r="S31" s="11"/>
      <c r="T31" s="11"/>
      <c r="U31" s="11"/>
      <c r="V31" s="15"/>
      <c r="W31" s="15"/>
      <c r="X31" s="15"/>
      <c r="Y31" s="15"/>
      <c r="Z31" s="15"/>
      <c r="AA31" s="15"/>
      <c r="AB31" s="15"/>
      <c r="AC31" s="11"/>
      <c r="AD31" s="11"/>
      <c r="AE31" s="11"/>
    </row>
    <row r="32" spans="7:31" ht="13.5" customHeight="1">
      <c r="G32" s="11"/>
      <c r="H32" s="11"/>
      <c r="I32" s="11"/>
      <c r="J32" s="11"/>
      <c r="K32" s="11"/>
      <c r="L32" s="11"/>
      <c r="M32" s="11"/>
      <c r="N32" s="11"/>
      <c r="O32" s="11"/>
      <c r="P32" s="15"/>
      <c r="Q32" s="11"/>
      <c r="R32" s="11"/>
      <c r="S32" s="11"/>
      <c r="T32" s="11"/>
      <c r="U32" s="11"/>
      <c r="V32" s="15"/>
      <c r="W32" s="15"/>
      <c r="X32" s="15"/>
      <c r="Y32" s="15"/>
      <c r="Z32" s="15"/>
      <c r="AA32" s="15"/>
      <c r="AB32" s="15"/>
      <c r="AC32" s="11"/>
      <c r="AD32" s="11"/>
      <c r="AE32" s="11"/>
    </row>
    <row r="33" spans="7:31" ht="13.5" customHeight="1">
      <c r="G33" s="14"/>
      <c r="H33" s="11"/>
      <c r="I33" s="11"/>
      <c r="J33" s="11"/>
      <c r="K33" s="11"/>
      <c r="L33" s="11"/>
      <c r="M33" s="11"/>
      <c r="N33" s="11"/>
      <c r="O33" s="11"/>
      <c r="P33" s="15"/>
      <c r="Q33" s="11"/>
      <c r="R33" s="11"/>
      <c r="S33" s="11"/>
      <c r="T33" s="11"/>
      <c r="U33" s="11"/>
      <c r="V33" s="15"/>
      <c r="W33" s="15"/>
      <c r="X33" s="15"/>
      <c r="Y33" s="15"/>
      <c r="Z33" s="15"/>
      <c r="AA33" s="15"/>
      <c r="AB33" s="15"/>
      <c r="AC33" s="11"/>
      <c r="AD33" s="11"/>
      <c r="AE33" s="11"/>
    </row>
    <row r="34" spans="7:31" ht="12" customHeight="1">
      <c r="G34" s="14"/>
      <c r="H34" s="11"/>
      <c r="I34" s="11"/>
      <c r="J34" s="11"/>
      <c r="K34" s="11"/>
      <c r="L34" s="11"/>
      <c r="M34" s="11"/>
      <c r="N34" s="11"/>
      <c r="O34" s="11"/>
      <c r="P34" s="15"/>
      <c r="Q34" s="15"/>
      <c r="R34" s="11"/>
      <c r="S34" s="11"/>
      <c r="T34" s="11"/>
      <c r="U34" s="11"/>
      <c r="V34" s="15"/>
      <c r="W34" s="15"/>
      <c r="X34" s="15"/>
      <c r="Y34" s="15"/>
      <c r="Z34" s="15"/>
      <c r="AA34" s="15"/>
      <c r="AB34" s="15"/>
      <c r="AC34" s="11"/>
      <c r="AD34" s="11"/>
      <c r="AE34" s="11"/>
    </row>
    <row r="35" spans="7:31" ht="12" customHeight="1">
      <c r="G35" s="14"/>
      <c r="H35" s="15"/>
      <c r="I35" s="15"/>
      <c r="J35" s="15"/>
      <c r="K35" s="15"/>
      <c r="L35" s="15"/>
      <c r="M35" s="11"/>
      <c r="N35" s="11"/>
      <c r="O35" s="11"/>
      <c r="P35" s="15"/>
      <c r="Q35" s="15"/>
      <c r="R35" s="11"/>
      <c r="S35" s="11"/>
      <c r="T35" s="11"/>
      <c r="U35" s="11"/>
      <c r="V35" s="15"/>
      <c r="W35" s="15"/>
      <c r="X35" s="15"/>
      <c r="Y35" s="15"/>
      <c r="Z35" s="15"/>
      <c r="AA35" s="15"/>
      <c r="AB35" s="15"/>
      <c r="AC35" s="11"/>
      <c r="AD35" s="11"/>
      <c r="AE35" s="11"/>
    </row>
    <row r="36" spans="7:31" ht="12" customHeight="1">
      <c r="G36" s="11"/>
      <c r="H36" s="15"/>
      <c r="I36" s="15"/>
      <c r="J36" s="15"/>
      <c r="K36" s="15"/>
      <c r="L36" s="15"/>
      <c r="M36" s="11"/>
      <c r="N36" s="11"/>
      <c r="O36" s="11"/>
      <c r="P36" s="15"/>
      <c r="Q36" s="15"/>
      <c r="R36" s="11"/>
      <c r="S36" s="11"/>
      <c r="T36" s="11"/>
      <c r="U36" s="11"/>
      <c r="V36" s="15"/>
      <c r="W36" s="15"/>
      <c r="X36" s="15"/>
      <c r="Y36" s="15"/>
      <c r="Z36" s="15"/>
      <c r="AA36" s="15"/>
      <c r="AB36" s="15"/>
      <c r="AC36" s="11"/>
      <c r="AD36" s="11"/>
      <c r="AE36" s="11"/>
    </row>
    <row r="37" spans="7:31" ht="12" customHeight="1">
      <c r="G37" s="11"/>
      <c r="H37" s="15"/>
      <c r="I37" s="15"/>
      <c r="J37" s="15"/>
      <c r="K37" s="15"/>
      <c r="L37" s="15"/>
      <c r="M37" s="11"/>
      <c r="N37" s="11"/>
      <c r="O37" s="11"/>
      <c r="P37" s="15"/>
      <c r="Q37" s="15"/>
      <c r="R37" s="11"/>
      <c r="S37" s="11"/>
      <c r="T37" s="11"/>
      <c r="U37" s="11"/>
      <c r="V37" s="15"/>
      <c r="W37" s="15"/>
      <c r="X37" s="15"/>
      <c r="Y37" s="15"/>
      <c r="Z37" s="15"/>
      <c r="AA37" s="15"/>
      <c r="AB37" s="15"/>
      <c r="AC37" s="11"/>
      <c r="AD37" s="11"/>
      <c r="AE37" s="11"/>
    </row>
    <row r="38" spans="7:31" ht="12" customHeight="1">
      <c r="G38" s="11"/>
      <c r="H38" s="15"/>
      <c r="I38" s="15"/>
      <c r="J38" s="15"/>
      <c r="K38" s="15"/>
      <c r="L38" s="15"/>
      <c r="M38" s="11"/>
      <c r="N38" s="11"/>
      <c r="O38" s="11"/>
      <c r="P38" s="11"/>
      <c r="Q38" s="15"/>
      <c r="R38" s="11"/>
      <c r="S38" s="11"/>
      <c r="T38" s="11"/>
      <c r="U38" s="11"/>
      <c r="V38" s="15"/>
      <c r="W38" s="15"/>
      <c r="X38" s="15"/>
      <c r="Y38" s="15"/>
      <c r="Z38" s="15"/>
      <c r="AA38" s="15"/>
      <c r="AB38" s="15"/>
      <c r="AC38" s="11"/>
      <c r="AD38" s="11"/>
      <c r="AE38" s="11"/>
    </row>
    <row r="39" spans="7:31" ht="12" customHeight="1">
      <c r="G39" s="11"/>
      <c r="H39" s="15"/>
      <c r="I39" s="15"/>
      <c r="J39" s="15"/>
      <c r="K39" s="15"/>
      <c r="L39" s="15"/>
      <c r="M39" s="11"/>
      <c r="N39" s="15"/>
      <c r="O39" s="15"/>
      <c r="Q39" s="15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7:31" ht="12" customHeight="1">
      <c r="G40" s="11"/>
      <c r="M40" s="11"/>
      <c r="N40" s="15"/>
      <c r="O40" s="15"/>
      <c r="Q40" s="15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7:31" ht="12" customHeight="1">
      <c r="G41" s="11"/>
      <c r="M41" s="11"/>
      <c r="N41" s="15"/>
      <c r="O41" s="15"/>
      <c r="Q41" s="15"/>
      <c r="R41" s="12"/>
      <c r="S41" s="12"/>
      <c r="T41" s="12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7:31" ht="12" customHeight="1">
      <c r="G42" s="11"/>
      <c r="M42" s="11"/>
      <c r="N42" s="15"/>
      <c r="O42" s="15"/>
      <c r="Q42" s="15"/>
      <c r="R42" s="13"/>
      <c r="S42" s="13"/>
      <c r="T42" s="11"/>
      <c r="U42" s="15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7:31" ht="12" customHeight="1">
      <c r="G43" s="11"/>
      <c r="M43" s="11"/>
      <c r="N43" s="15"/>
      <c r="O43" s="15"/>
      <c r="Q43" s="11"/>
      <c r="R43" s="13"/>
      <c r="S43" s="13"/>
      <c r="T43" s="11"/>
      <c r="U43" s="15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7:31" ht="12" customHeight="1">
      <c r="G44" s="11"/>
      <c r="M44" s="15"/>
      <c r="R44" s="13"/>
      <c r="S44" s="13"/>
      <c r="T44" s="11"/>
      <c r="U44" s="15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7:31" ht="12" customHeight="1">
      <c r="G45" s="11"/>
      <c r="M45" s="15"/>
      <c r="R45" s="13"/>
      <c r="S45" s="13"/>
      <c r="T45" s="11"/>
      <c r="U45" s="15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7:31" ht="12" customHeight="1">
      <c r="G46" s="11"/>
      <c r="M46" s="15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</row>
    <row r="47" spans="7:31" ht="12" customHeight="1">
      <c r="G47" s="11"/>
      <c r="M47" s="15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</row>
    <row r="48" spans="7:13" ht="12" customHeight="1">
      <c r="G48" s="15"/>
      <c r="M48" s="15"/>
    </row>
    <row r="49" ht="12" customHeight="1">
      <c r="G49" s="14"/>
    </row>
    <row r="50" ht="12" customHeight="1">
      <c r="G50" s="14"/>
    </row>
    <row r="51" ht="12" customHeight="1">
      <c r="G51" s="14"/>
    </row>
    <row r="52" ht="12" customHeight="1">
      <c r="G52" s="14"/>
    </row>
    <row r="53" ht="12" customHeight="1">
      <c r="G53" s="14"/>
    </row>
    <row r="54" ht="12" customHeight="1">
      <c r="G54" s="14"/>
    </row>
    <row r="55" ht="12" customHeight="1">
      <c r="G55" s="14"/>
    </row>
    <row r="56" ht="12" customHeight="1">
      <c r="G56" s="14"/>
    </row>
    <row r="57" ht="12" customHeight="1">
      <c r="G57" s="14"/>
    </row>
    <row r="58" ht="12" customHeight="1">
      <c r="G58" s="14"/>
    </row>
    <row r="59" ht="12" customHeight="1">
      <c r="G59" s="14"/>
    </row>
    <row r="60" ht="12" customHeight="1">
      <c r="G60" s="14"/>
    </row>
    <row r="61" ht="12" customHeight="1">
      <c r="G61" s="14"/>
    </row>
    <row r="62" ht="12" customHeight="1">
      <c r="G62" s="14"/>
    </row>
  </sheetData>
  <printOptions/>
  <pageMargins left="0" right="0" top="0.3937007874015748" bottom="0" header="0" footer="0"/>
  <pageSetup orientation="landscape" paperSize="9" r:id="rId1"/>
  <headerFooter alignWithMargins="0">
    <oddHeader>&amp;C&amp;"Arial,Bold"&amp;8&amp;UNEPOTIST CRICKET CLUB
NACA  2003</oddHeader>
  </headerFooter>
  <ignoredErrors>
    <ignoredError sqref="F60:F65536 D9:D10 D1:D4 D6:D7 D12:D13 D15:D16 D18:D19 I30:I45 Q1:IV65536 G63:G65536 N1:P11 L30:L65536 C30:D45 C60:D65536 C1:C21 D21:D22 C24:D24 C27 D27:D28 F1:F45 J30:J65536 H1:J2 M1:M65536 L1:L2 H60:I65536 A1:B65536 G1:G48 H7:H45 N25:N65536 O25:P65536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workbookViewId="0" topLeftCell="A1">
      <selection activeCell="A1" sqref="A1"/>
    </sheetView>
  </sheetViews>
  <sheetFormatPr defaultColWidth="9.00390625" defaultRowHeight="13.5"/>
  <sheetData/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 Werren</cp:lastModifiedBy>
  <cp:lastPrinted>2012-04-17T16:21:59Z</cp:lastPrinted>
  <dcterms:created xsi:type="dcterms:W3CDTF">2001-12-08T10:49:26Z</dcterms:created>
  <dcterms:modified xsi:type="dcterms:W3CDTF">2012-07-21T00:23:43Z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